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silvpa/switchdrive/DIZH Controlling/2 Reporting DIZH/Innovationsprogramm/Budget /Vorleistungen Budgetfile/"/>
    </mc:Choice>
  </mc:AlternateContent>
  <xr:revisionPtr revIDLastSave="0" documentId="8_{9E1B7EB8-5FF4-414D-B168-3664713EBB4F}" xr6:coauthVersionLast="47" xr6:coauthVersionMax="47" xr10:uidLastSave="{00000000-0000-0000-0000-000000000000}"/>
  <workbookProtection lockStructure="1"/>
  <bookViews>
    <workbookView xWindow="48060" yWindow="1260" windowWidth="40700" windowHeight="25620" activeTab="2" xr2:uid="{CFAFC911-70D3-7848-A0B5-60444B262177}"/>
  </bookViews>
  <sheets>
    <sheet name="Wegleitung" sheetId="39" r:id="rId1"/>
    <sheet name="DIZH Budget Kalkulation" sheetId="38" r:id="rId2"/>
    <sheet name="Personalkosten" sheetId="25" r:id="rId3"/>
    <sheet name="Tabelle1" sheetId="42" state="hidden" r:id="rId4"/>
    <sheet name="Auswahlliste" sheetId="37" state="hidden" r:id="rId5"/>
    <sheet name="ZHDK_Personal_2024" sheetId="36" state="hidden" r:id="rId6"/>
    <sheet name="UZH_Personal_2025_alt" sheetId="41" state="hidden" r:id="rId7"/>
    <sheet name="UZH_Personal_2026" sheetId="35" state="hidden" r:id="rId8"/>
    <sheet name="PHZH_Personal_2025" sheetId="34" state="hidden" r:id="rId9"/>
    <sheet name="ZHAW_Personal" sheetId="28" state="hidden" r:id="rId10"/>
  </sheets>
  <definedNames>
    <definedName name="Finanzierung" localSheetId="8">PHZH_Personal_2025!$A$26:$A$29</definedName>
    <definedName name="Finanzierung" localSheetId="6">UZH_Personal_2025_alt!#REF!</definedName>
    <definedName name="Finanzierung" localSheetId="7">UZH_Personal_2026!#REF!</definedName>
    <definedName name="Finanzierung" localSheetId="9">ZHAW_Personal!#REF!</definedName>
    <definedName name="Finanzierung" localSheetId="5">ZHDK_Personal_2024!$A$33:$A$36</definedName>
    <definedName name="Finanzierung">#REF!</definedName>
    <definedName name="Personalkostensätze" localSheetId="8">PHZH_Personal_2025!$A$6:$F$11</definedName>
    <definedName name="Personalkostensätze" localSheetId="6">UZH_Personal_2025_alt!$A$5:$E$18</definedName>
    <definedName name="Personalkostensätze" localSheetId="7">UZH_Personal_2026!$A$5:$E$18</definedName>
    <definedName name="Personalkostensätze" localSheetId="9">ZHAW_Personal!$A$4:$F$8</definedName>
    <definedName name="Personalkostensätze" localSheetId="5">ZHDK_Personal_2024!$A$6:$F$18</definedName>
    <definedName name="Personalkostensätze">#REF!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7" i="39" l="1"/>
  <c r="B99" i="38"/>
  <c r="B90" i="38"/>
  <c r="B94" i="38"/>
  <c r="B95" i="38"/>
  <c r="B96" i="38"/>
  <c r="B97" i="38"/>
  <c r="B98" i="38"/>
  <c r="B93" i="38"/>
  <c r="B85" i="38"/>
  <c r="B86" i="38"/>
  <c r="B87" i="38"/>
  <c r="B88" i="38"/>
  <c r="B89" i="38"/>
  <c r="B84" i="38"/>
  <c r="B75" i="38"/>
  <c r="B76" i="38"/>
  <c r="B77" i="38"/>
  <c r="B78" i="38"/>
  <c r="B79" i="38"/>
  <c r="B80" i="38"/>
  <c r="D7" i="34"/>
  <c r="D8" i="34"/>
  <c r="D9" i="34"/>
  <c r="D10" i="34"/>
  <c r="B49" i="39"/>
  <c r="B48" i="39"/>
  <c r="B46" i="39"/>
  <c r="D6" i="34"/>
  <c r="I136" i="25"/>
  <c r="J136" i="25"/>
  <c r="I137" i="25"/>
  <c r="J137" i="25"/>
  <c r="I138" i="25"/>
  <c r="J138" i="25"/>
  <c r="I135" i="25"/>
  <c r="J135" i="25"/>
  <c r="I119" i="25"/>
  <c r="J119" i="25"/>
  <c r="I120" i="25"/>
  <c r="J120" i="25"/>
  <c r="I121" i="25"/>
  <c r="J121" i="25"/>
  <c r="I122" i="25"/>
  <c r="J122" i="25"/>
  <c r="I123" i="25"/>
  <c r="J123" i="25"/>
  <c r="I124" i="25"/>
  <c r="J124" i="25"/>
  <c r="I118" i="25"/>
  <c r="J118" i="25"/>
  <c r="I117" i="25"/>
  <c r="J117" i="25"/>
  <c r="B64" i="39"/>
  <c r="B62" i="39"/>
  <c r="B60" i="39"/>
  <c r="B59" i="39"/>
  <c r="B58" i="39"/>
  <c r="B55" i="39"/>
  <c r="B51" i="39"/>
  <c r="B52" i="39"/>
  <c r="B53" i="39"/>
  <c r="B50" i="39"/>
  <c r="I141" i="25"/>
  <c r="J141" i="25"/>
  <c r="I140" i="25"/>
  <c r="J140" i="25"/>
  <c r="I139" i="25"/>
  <c r="J139" i="25"/>
  <c r="I108" i="25"/>
  <c r="J108" i="25"/>
  <c r="I107" i="25"/>
  <c r="J107" i="25"/>
  <c r="I106" i="25"/>
  <c r="J106" i="25"/>
  <c r="I75" i="25"/>
  <c r="J75" i="25"/>
  <c r="I74" i="25"/>
  <c r="J74" i="25"/>
  <c r="I73" i="25"/>
  <c r="J73" i="25"/>
  <c r="I40" i="25"/>
  <c r="J40" i="25"/>
  <c r="E12" i="41"/>
  <c r="E11" i="41"/>
  <c r="E10" i="41"/>
  <c r="E9" i="41"/>
  <c r="E8" i="41"/>
  <c r="E7" i="41"/>
  <c r="E6" i="41"/>
  <c r="E5" i="41"/>
  <c r="B11" i="38"/>
  <c r="E8" i="25" a="1"/>
  <c r="E8" i="25"/>
  <c r="E4" i="25" a="1"/>
  <c r="E4" i="25"/>
  <c r="E5" i="25" a="1"/>
  <c r="E5" i="25"/>
  <c r="E6" i="25" a="1"/>
  <c r="E6" i="25"/>
  <c r="E7" i="25" a="1"/>
  <c r="E7" i="25"/>
  <c r="E3" i="25" a="1"/>
  <c r="E3" i="25"/>
  <c r="J38" i="38"/>
  <c r="J47" i="38"/>
  <c r="B50" i="38"/>
  <c r="R99" i="38"/>
  <c r="N99" i="38"/>
  <c r="J99" i="38"/>
  <c r="F99" i="38"/>
  <c r="E99" i="38"/>
  <c r="R90" i="38"/>
  <c r="Q90" i="38"/>
  <c r="N90" i="38"/>
  <c r="M90" i="38"/>
  <c r="J90" i="38"/>
  <c r="I90" i="38"/>
  <c r="F90" i="38"/>
  <c r="E90" i="38"/>
  <c r="R81" i="38"/>
  <c r="Q81" i="38"/>
  <c r="N81" i="38"/>
  <c r="M81" i="38"/>
  <c r="J81" i="38"/>
  <c r="I81" i="38"/>
  <c r="F81" i="38"/>
  <c r="E81" i="38"/>
  <c r="B81" i="38"/>
  <c r="R56" i="38"/>
  <c r="N56" i="38"/>
  <c r="J56" i="38"/>
  <c r="F56" i="38"/>
  <c r="B54" i="38"/>
  <c r="B53" i="38"/>
  <c r="B52" i="38"/>
  <c r="B51" i="38"/>
  <c r="B49" i="38"/>
  <c r="R47" i="38"/>
  <c r="N47" i="38"/>
  <c r="B45" i="38"/>
  <c r="B44" i="38"/>
  <c r="B43" i="38"/>
  <c r="B42" i="38"/>
  <c r="B41" i="38"/>
  <c r="N29" i="38"/>
  <c r="M29" i="38"/>
  <c r="F29" i="38"/>
  <c r="J29" i="38"/>
  <c r="R29" i="38"/>
  <c r="R38" i="38"/>
  <c r="N38" i="38"/>
  <c r="F38" i="38"/>
  <c r="E38" i="38"/>
  <c r="B36" i="38"/>
  <c r="B35" i="38"/>
  <c r="B34" i="38"/>
  <c r="B33" i="38"/>
  <c r="Q99" i="38"/>
  <c r="M99" i="38"/>
  <c r="I99" i="38"/>
  <c r="Q56" i="38"/>
  <c r="M56" i="38"/>
  <c r="I56" i="38"/>
  <c r="E56" i="38"/>
  <c r="Q47" i="38"/>
  <c r="M47" i="38"/>
  <c r="I47" i="38"/>
  <c r="E47" i="38"/>
  <c r="E60" i="38"/>
  <c r="Q38" i="38"/>
  <c r="M38" i="38"/>
  <c r="I38" i="38"/>
  <c r="B32" i="38"/>
  <c r="Q29" i="38"/>
  <c r="I29" i="38"/>
  <c r="E29" i="38"/>
  <c r="B27" i="38"/>
  <c r="B26" i="38"/>
  <c r="B25" i="38"/>
  <c r="B24" i="38"/>
  <c r="B23" i="38"/>
  <c r="B22" i="38"/>
  <c r="I69" i="25"/>
  <c r="J69" i="25"/>
  <c r="I104" i="25"/>
  <c r="J104" i="25"/>
  <c r="I105" i="25"/>
  <c r="J105" i="25"/>
  <c r="I103" i="25"/>
  <c r="J103" i="25"/>
  <c r="I88" i="25"/>
  <c r="J88" i="25"/>
  <c r="I87" i="25"/>
  <c r="J87" i="25"/>
  <c r="I71" i="25"/>
  <c r="J71" i="25"/>
  <c r="I72" i="25"/>
  <c r="J72" i="25"/>
  <c r="I54" i="25"/>
  <c r="J54" i="25"/>
  <c r="I53" i="25"/>
  <c r="J53" i="25"/>
  <c r="I22" i="25"/>
  <c r="J22" i="25"/>
  <c r="I21" i="25"/>
  <c r="J21" i="25"/>
  <c r="J33" i="25"/>
  <c r="I41" i="25"/>
  <c r="J41" i="25"/>
  <c r="I42" i="25"/>
  <c r="J42" i="25"/>
  <c r="I70" i="25"/>
  <c r="J70" i="25"/>
  <c r="I43" i="25"/>
  <c r="J43" i="25"/>
  <c r="I39" i="25"/>
  <c r="J39" i="25"/>
  <c r="I38" i="25"/>
  <c r="J38" i="25"/>
  <c r="J45" i="25"/>
  <c r="F17" i="38"/>
  <c r="I102" i="25"/>
  <c r="J102" i="25"/>
  <c r="I84" i="25"/>
  <c r="J84" i="25"/>
  <c r="I85" i="25"/>
  <c r="J85" i="25"/>
  <c r="I86" i="25"/>
  <c r="J86" i="25"/>
  <c r="I89" i="25"/>
  <c r="J89" i="25"/>
  <c r="I90" i="25"/>
  <c r="J90" i="25"/>
  <c r="I91" i="25"/>
  <c r="J91" i="25"/>
  <c r="J92" i="25"/>
  <c r="J30" i="25"/>
  <c r="I51" i="25"/>
  <c r="J51" i="25"/>
  <c r="M101" i="38"/>
  <c r="Q101" i="38"/>
  <c r="I101" i="38"/>
  <c r="M60" i="38"/>
  <c r="I60" i="38"/>
  <c r="Q60" i="38"/>
  <c r="E101" i="38"/>
  <c r="B56" i="38"/>
  <c r="B47" i="38"/>
  <c r="B38" i="38"/>
  <c r="C49" i="38"/>
  <c r="B29" i="38"/>
  <c r="F4" i="28"/>
  <c r="E4" i="28"/>
  <c r="D4" i="28"/>
  <c r="B101" i="38"/>
  <c r="B60" i="38"/>
  <c r="C54" i="38"/>
  <c r="C53" i="38"/>
  <c r="C52" i="38"/>
  <c r="C51" i="38"/>
  <c r="C50" i="38"/>
  <c r="C32" i="38"/>
  <c r="C41" i="38"/>
  <c r="C45" i="38"/>
  <c r="C44" i="38"/>
  <c r="C43" i="38"/>
  <c r="C42" i="38"/>
  <c r="C22" i="38"/>
  <c r="C36" i="38"/>
  <c r="C35" i="38"/>
  <c r="C34" i="38"/>
  <c r="C33" i="38"/>
  <c r="C23" i="38"/>
  <c r="C24" i="38"/>
  <c r="C25" i="38"/>
  <c r="C26" i="38"/>
  <c r="C27" i="38"/>
  <c r="F18" i="36"/>
  <c r="D18" i="36"/>
  <c r="E18" i="36"/>
  <c r="F17" i="36"/>
  <c r="D17" i="36"/>
  <c r="E17" i="36"/>
  <c r="F16" i="36"/>
  <c r="D16" i="36"/>
  <c r="E16" i="36"/>
  <c r="F15" i="36"/>
  <c r="D15" i="36"/>
  <c r="E15" i="36"/>
  <c r="F14" i="36"/>
  <c r="D14" i="36"/>
  <c r="E14" i="36"/>
  <c r="F13" i="36"/>
  <c r="D13" i="36"/>
  <c r="E13" i="36"/>
  <c r="F12" i="36"/>
  <c r="D12" i="36"/>
  <c r="E12" i="36"/>
  <c r="F11" i="36"/>
  <c r="D11" i="36"/>
  <c r="E11" i="36"/>
  <c r="F10" i="36"/>
  <c r="E10" i="36"/>
  <c r="D10" i="36"/>
  <c r="F9" i="36"/>
  <c r="D9" i="36"/>
  <c r="E9" i="36"/>
  <c r="F8" i="36"/>
  <c r="D8" i="36"/>
  <c r="E8" i="36"/>
  <c r="F7" i="36"/>
  <c r="E7" i="36"/>
  <c r="D7" i="36"/>
  <c r="I26" i="25"/>
  <c r="J26" i="25"/>
  <c r="I25" i="25"/>
  <c r="J25" i="25"/>
  <c r="I24" i="25"/>
  <c r="J24" i="25"/>
  <c r="I23" i="25"/>
  <c r="J23" i="25"/>
  <c r="I20" i="25"/>
  <c r="J20" i="25"/>
  <c r="I19" i="25"/>
  <c r="J19" i="25"/>
  <c r="E12" i="35"/>
  <c r="E11" i="35"/>
  <c r="E10" i="35"/>
  <c r="E9" i="35"/>
  <c r="E8" i="35"/>
  <c r="E7" i="35"/>
  <c r="I37" i="25"/>
  <c r="J37" i="25"/>
  <c r="E6" i="35"/>
  <c r="E5" i="35"/>
  <c r="J27" i="25"/>
  <c r="J28" i="25"/>
  <c r="J29" i="25"/>
  <c r="J31" i="25"/>
  <c r="I52" i="25"/>
  <c r="J52" i="25"/>
  <c r="I55" i="25"/>
  <c r="J55" i="25"/>
  <c r="I56" i="25"/>
  <c r="J56" i="25"/>
  <c r="I57" i="25"/>
  <c r="J57" i="25"/>
  <c r="I58" i="25"/>
  <c r="J58" i="25"/>
  <c r="J59" i="25"/>
  <c r="J60" i="25"/>
  <c r="J61" i="25"/>
  <c r="J62" i="25"/>
  <c r="J63" i="25"/>
  <c r="J93" i="25"/>
  <c r="J95" i="25"/>
  <c r="J96" i="25"/>
  <c r="J94" i="25"/>
  <c r="J125" i="25"/>
  <c r="J127" i="25"/>
  <c r="J128" i="25"/>
  <c r="J129" i="25"/>
  <c r="J126" i="25"/>
  <c r="A28" i="28"/>
  <c r="F8" i="28"/>
  <c r="D8" i="28"/>
  <c r="E8" i="28"/>
  <c r="F7" i="28"/>
  <c r="D7" i="28"/>
  <c r="E7" i="28"/>
  <c r="F6" i="28"/>
  <c r="D6" i="28"/>
  <c r="E6" i="28"/>
  <c r="F5" i="28"/>
  <c r="D5" i="28"/>
  <c r="E5" i="28"/>
  <c r="J131" i="25"/>
  <c r="J77" i="25"/>
  <c r="J17" i="38"/>
  <c r="J98" i="25"/>
  <c r="M16" i="38"/>
  <c r="Q16" i="38"/>
  <c r="J19" i="38"/>
  <c r="J58" i="38"/>
  <c r="J47" i="25"/>
  <c r="E16" i="38"/>
  <c r="F19" i="38"/>
  <c r="F58" i="38"/>
  <c r="J110" i="25"/>
  <c r="J65" i="25"/>
  <c r="J143" i="25"/>
  <c r="R17" i="38"/>
  <c r="J145" i="25"/>
  <c r="N17" i="38"/>
  <c r="B17" i="38"/>
  <c r="J112" i="25"/>
  <c r="Q19" i="38"/>
  <c r="Q58" i="38"/>
  <c r="M19" i="38"/>
  <c r="E19" i="38"/>
  <c r="G16" i="38"/>
  <c r="N19" i="38"/>
  <c r="N58" i="38"/>
  <c r="O17" i="38"/>
  <c r="I16" i="38"/>
  <c r="B16" i="38"/>
  <c r="J79" i="25"/>
  <c r="R19" i="38"/>
  <c r="B19" i="38"/>
  <c r="C16" i="38"/>
  <c r="G17" i="38"/>
  <c r="E58" i="38"/>
  <c r="E59" i="38"/>
  <c r="I19" i="38"/>
  <c r="K16" i="38"/>
  <c r="M59" i="38"/>
  <c r="M61" i="38"/>
  <c r="M58" i="38"/>
  <c r="O16" i="38"/>
  <c r="R58" i="38"/>
  <c r="S17" i="38"/>
  <c r="S16" i="38"/>
  <c r="C17" i="38"/>
  <c r="B58" i="38"/>
  <c r="B61" i="38"/>
  <c r="E61" i="38"/>
  <c r="K17" i="38"/>
  <c r="I58" i="38"/>
  <c r="I59" i="38"/>
  <c r="M62" i="38"/>
  <c r="Q59" i="38"/>
  <c r="Q61" i="38"/>
  <c r="U101" i="38"/>
  <c r="B62" i="38"/>
  <c r="O61" i="38"/>
  <c r="B63" i="38"/>
  <c r="B71" i="38"/>
  <c r="G61" i="38"/>
  <c r="E62" i="38"/>
  <c r="M71" i="38"/>
  <c r="M63" i="38"/>
  <c r="Q62" i="38"/>
  <c r="S61" i="38"/>
  <c r="I61" i="38"/>
  <c r="B59" i="38"/>
  <c r="B65" i="38"/>
  <c r="C29" i="38"/>
  <c r="C38" i="38"/>
  <c r="C56" i="38"/>
  <c r="C47" i="38"/>
  <c r="E63" i="38"/>
  <c r="E71" i="38"/>
  <c r="O63" i="38"/>
  <c r="M65" i="38"/>
  <c r="Q71" i="38"/>
  <c r="Q63" i="38"/>
  <c r="I62" i="38"/>
  <c r="K61" i="38"/>
  <c r="B66" i="38"/>
  <c r="G63" i="38"/>
  <c r="E65" i="38"/>
  <c r="M13" i="38"/>
  <c r="M66" i="38"/>
  <c r="Q65" i="38"/>
  <c r="S63" i="38"/>
  <c r="I71" i="38"/>
  <c r="I63" i="38"/>
  <c r="E13" i="38"/>
  <c r="E66" i="38"/>
  <c r="Q13" i="38"/>
  <c r="Q66" i="38"/>
  <c r="K63" i="38"/>
  <c r="I65" i="38"/>
  <c r="C66" i="38"/>
  <c r="B67" i="38"/>
  <c r="O66" i="38"/>
  <c r="M67" i="38"/>
  <c r="I13" i="38"/>
  <c r="I66" i="38"/>
  <c r="B72" i="38"/>
  <c r="C67" i="38"/>
  <c r="B69" i="38"/>
  <c r="O67" i="38"/>
  <c r="M72" i="38"/>
  <c r="M69" i="38"/>
  <c r="O69" i="38"/>
  <c r="G66" i="38"/>
  <c r="E67" i="38"/>
  <c r="S66" i="38"/>
  <c r="Q67" i="38"/>
  <c r="C101" i="38"/>
  <c r="C72" i="38"/>
  <c r="B102" i="38"/>
  <c r="C102" i="38"/>
  <c r="M102" i="38"/>
  <c r="O102" i="38"/>
  <c r="O72" i="38"/>
  <c r="O101" i="38"/>
  <c r="G67" i="38"/>
  <c r="E72" i="38"/>
  <c r="E69" i="38"/>
  <c r="G69" i="38"/>
  <c r="Q72" i="38"/>
  <c r="S67" i="38"/>
  <c r="Q69" i="38"/>
  <c r="S69" i="38"/>
  <c r="K66" i="38"/>
  <c r="I67" i="38"/>
  <c r="E102" i="38"/>
  <c r="G102" i="38"/>
  <c r="G72" i="38"/>
  <c r="G101" i="38"/>
  <c r="Q102" i="38"/>
  <c r="S102" i="38"/>
  <c r="S72" i="38"/>
  <c r="S101" i="38"/>
  <c r="I69" i="38"/>
  <c r="K69" i="38"/>
  <c r="K67" i="38"/>
  <c r="I72" i="38"/>
  <c r="K72" i="38"/>
  <c r="K101" i="38"/>
  <c r="I102" i="38"/>
  <c r="K102"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Silvia Passardi</author>
    <author>Daniel Schuler2</author>
  </authors>
  <commentList>
    <comment ref="A15" authorId="0" shapeId="0" xr:uid="{055DB1A5-C0CE-9D40-A993-A97E80E4D8A0}">
      <text>
        <r>
          <rPr>
            <sz val="10"/>
            <color rgb="FF000000"/>
            <rFont val="Calibri"/>
            <family val="2"/>
          </rPr>
          <t xml:space="preserve">Die Personalkosten werden im Tabellenblatt „Personalkosten“ erfasst und automatisch ins Hauptbudget übertragen. 
</t>
        </r>
        <r>
          <rPr>
            <sz val="10"/>
            <color rgb="FF000000"/>
            <rFont val="Calibri"/>
            <family val="2"/>
          </rPr>
          <t xml:space="preserve">Eine manuelle Anpassung im Hauptblatt ist nicht vorgesehen.
</t>
        </r>
        <r>
          <rPr>
            <sz val="10"/>
            <color rgb="FF000000"/>
            <rFont val="Tahoma"/>
            <family val="2"/>
          </rPr>
          <t xml:space="preserve">
</t>
        </r>
      </text>
    </comment>
    <comment ref="E15" authorId="0" shapeId="0" xr:uid="{EEF2DE10-E25C-F940-B7B2-453F1327696A}">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F15" authorId="0" shapeId="0" xr:uid="{CE52F9B1-43AD-1B4C-947D-C6E2227A0006}">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 xml:space="preserve">Weitere Details siehe Wegleitung.
</t>
        </r>
      </text>
    </comment>
    <comment ref="I15" authorId="0" shapeId="0" xr:uid="{ECDF93C6-DFE2-5C49-8C56-8AE6E5C45D22}">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J15" authorId="0" shapeId="0" xr:uid="{F1E6E94D-7D1D-EA40-B5DC-3CD7E36BFA94}">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 xml:space="preserve">Weitere Details siehe Wegleitung.
</t>
        </r>
      </text>
    </comment>
    <comment ref="M15" authorId="0" shapeId="0" xr:uid="{71EB4998-E74C-1044-996D-DA98F404365D}">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text>
    </comment>
    <comment ref="N15" authorId="0" shapeId="0" xr:uid="{4F4375E3-AC89-8E49-95BF-9C5154A0B68E}">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Q15" authorId="0" shapeId="0" xr:uid="{A81885BA-C360-8B4B-985D-D73A99FB52B6}">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text>
    </comment>
    <comment ref="R15" authorId="0" shapeId="0" xr:uid="{6F914B14-6C0E-434E-BB53-F3884525FEF4}">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A21" authorId="0" shapeId="0" xr:uid="{0E0EF93B-F6FE-694C-B607-70CED8859B54}">
      <text>
        <r>
          <rPr>
            <sz val="10"/>
            <color rgb="FF000000"/>
            <rFont val="Calibri"/>
            <family val="2"/>
          </rPr>
          <t xml:space="preserve">Beträge je Hochschule in REG oder SYN erfassen.
</t>
        </r>
        <r>
          <rPr>
            <sz val="10"/>
            <color rgb="FF000000"/>
            <rFont val="Calibri"/>
            <family val="2"/>
          </rPr>
          <t xml:space="preserve">Bei synergetischen Kosten (SYN) ist der projektbezogene Beitrag im Kommentarfeld zu erläutern.
</t>
        </r>
        <r>
          <rPr>
            <sz val="10"/>
            <color rgb="FF000000"/>
            <rFont val="Calibri"/>
            <family val="2"/>
          </rPr>
          <t xml:space="preserve">→ Details siehe Hinweise und Wegleitung.
</t>
        </r>
      </text>
    </comment>
    <comment ref="E21" authorId="0" shapeId="0" xr:uid="{E0F19D87-96D5-4744-B7E3-06DAD498F5E5}">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F21" authorId="0" shapeId="0" xr:uid="{D472FDCA-2CA0-164A-B40F-B09B642DA673}">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I21" authorId="0" shapeId="0" xr:uid="{06859AEA-247A-8E47-A919-817A730E9CC1}">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J21" authorId="0" shapeId="0" xr:uid="{21354430-6E00-5243-A8AF-08841BD93335}">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 xml:space="preserve">Weitere Details siehe Wegleitung.
</t>
        </r>
      </text>
    </comment>
    <comment ref="M21" authorId="0" shapeId="0" xr:uid="{BD2ADDF0-D983-D14D-B520-AF106C6FA247}">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text>
    </comment>
    <comment ref="N21" authorId="0" shapeId="0" xr:uid="{0CAD9D55-2CA1-E649-B960-2F43E7036F4A}">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Q21" authorId="0" shapeId="0" xr:uid="{A42D2F79-8A59-4745-825F-32B7C9E90101}">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text>
    </comment>
    <comment ref="R21" authorId="0" shapeId="0" xr:uid="{5856E6B8-A042-7140-A72C-8193EF816564}">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E31" authorId="0" shapeId="0" xr:uid="{14CE4288-E785-5642-93D6-B72CF5D5435A}">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I31" authorId="0" shapeId="0" xr:uid="{F16CDE8A-2971-9E4A-B934-53CF2D73F144}">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M31" authorId="0" shapeId="0" xr:uid="{0B906579-8B0D-A546-93E1-D313397E3232}">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Q31" authorId="0" shapeId="0" xr:uid="{B5B12470-7E1C-1F47-A29E-0D343D97A63A}">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E40" authorId="0" shapeId="0" xr:uid="{7EF2D823-CA28-1E4C-B77C-F0DC123B6B57}">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I40" authorId="0" shapeId="0" xr:uid="{4D23B7E4-4C8D-F745-B6D7-DA6CF59A4193}">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M40" authorId="0" shapeId="0" xr:uid="{A0578FD4-EC80-A14A-B29F-E7C19D1AE6B0}">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Q40" authorId="0" shapeId="0" xr:uid="{0F93C041-6F51-094C-A0C1-77595A3753B6}">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A48" authorId="0" shapeId="0" xr:uid="{AF39E209-A3BB-C94D-8CB0-5369B9841174}">
      <text>
        <r>
          <rPr>
            <sz val="10"/>
            <color rgb="FF000000"/>
            <rFont val="Calibri"/>
            <family val="2"/>
          </rPr>
          <t xml:space="preserve">Beträge je Hochschule in REG oder SYN erfassen.
</t>
        </r>
        <r>
          <rPr>
            <sz val="10"/>
            <color rgb="FF000000"/>
            <rFont val="Calibri"/>
            <family val="2"/>
          </rPr>
          <t xml:space="preserve">Bei synergetischen Kosten (SYN) ist der projektbezogene Beitrag im Kommentarfeld zu erläutern.
</t>
        </r>
        <r>
          <rPr>
            <sz val="10"/>
            <color rgb="FF000000"/>
            <rFont val="Calibri"/>
            <family val="2"/>
          </rPr>
          <t xml:space="preserve">→ Details siehe Hinweise und Wegleitung.
</t>
        </r>
      </text>
    </comment>
    <comment ref="E48" authorId="0" shapeId="0" xr:uid="{B9584C51-03FC-8F4C-8711-5317EB5EC5DA}">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F48" authorId="0" shapeId="0" xr:uid="{7CEA9DA1-8C5B-1C46-9D1D-50CC31F67882}">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 xml:space="preserve">Weitere Details siehe Wegleitung.
</t>
        </r>
      </text>
    </comment>
    <comment ref="I48" authorId="0" shapeId="0" xr:uid="{B1590E98-49BE-F44F-BCE1-5000AA6F57B3}">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Weitere Details siehe Wegleitung.</t>
        </r>
      </text>
    </comment>
    <comment ref="J48" authorId="0" shapeId="0" xr:uid="{8090B6CA-D15C-DE41-BB28-31F602F366EA}">
      <text>
        <r>
          <rPr>
            <sz val="10"/>
            <color rgb="FF000000"/>
            <rFont val="Calibri"/>
            <family val="2"/>
          </rPr>
          <t xml:space="preserve">REG = reguläre, DIZH-finanzierbare Kosten.
</t>
        </r>
        <r>
          <rPr>
            <sz val="10"/>
            <color rgb="FF000000"/>
            <rFont val="Calibri"/>
            <family val="2"/>
          </rPr>
          <t xml:space="preserve">SYN = synergetische Kosten (Eigenleistungen, nicht DIZH-finanziert).
</t>
        </r>
        <r>
          <rPr>
            <sz val="10"/>
            <color rgb="FF000000"/>
            <rFont val="Calibri"/>
            <family val="2"/>
          </rPr>
          <t xml:space="preserve">Bei synergetischen Kosten ist der Projektbezug im Kommentarfeld zu begründen.
</t>
        </r>
        <r>
          <rPr>
            <sz val="10"/>
            <color rgb="FF000000"/>
            <rFont val="Calibri"/>
            <family val="2"/>
          </rPr>
          <t xml:space="preserve">Weitere Details siehe Wegleitung.
</t>
        </r>
      </text>
    </comment>
    <comment ref="M48" authorId="0" shapeId="0" xr:uid="{43722A0B-2D34-8C45-8C00-F1D095746C4C}">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text>
    </comment>
    <comment ref="N48" authorId="0" shapeId="0" xr:uid="{4727E077-B3D6-EC4D-BC35-5F354B76AB62}">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Q48" authorId="0" shapeId="0" xr:uid="{3FD0B1E3-2FE4-244C-8A11-7A4536C4B0C0}">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text>
    </comment>
    <comment ref="R48" authorId="0" shapeId="0" xr:uid="{A076145C-919D-CC40-BAC5-233270F72B1D}">
      <text>
        <r>
          <rPr>
            <sz val="10"/>
            <color rgb="FF000000"/>
            <rFont val="Calibri"/>
            <family val="2"/>
            <scheme val="minor"/>
          </rPr>
          <t>REG = reguläre, DIZH-finanzierbare Kosten.</t>
        </r>
        <r>
          <rPr>
            <sz val="10"/>
            <color rgb="FF000000"/>
            <rFont val="Calibri"/>
            <family val="2"/>
            <scheme val="minor"/>
          </rPr>
          <t xml:space="preserve">
</t>
        </r>
        <r>
          <rPr>
            <sz val="10"/>
            <color rgb="FF000000"/>
            <rFont val="Calibri"/>
            <family val="2"/>
            <scheme val="minor"/>
          </rPr>
          <t>SYN = synergetische Kosten (Eigenleistungen, nicht DIZH-finanziert).</t>
        </r>
        <r>
          <rPr>
            <sz val="10"/>
            <color rgb="FF000000"/>
            <rFont val="Calibri"/>
            <family val="2"/>
            <scheme val="minor"/>
          </rPr>
          <t xml:space="preserve">
</t>
        </r>
        <r>
          <rPr>
            <sz val="10"/>
            <color rgb="FF000000"/>
            <rFont val="Calibri"/>
            <family val="2"/>
            <scheme val="minor"/>
          </rPr>
          <t>Bei synergetischen Kosten ist der Projektbezug im Kommentarfeld zu begründen.</t>
        </r>
        <r>
          <rPr>
            <sz val="10"/>
            <color rgb="FF000000"/>
            <rFont val="Calibri"/>
            <family val="2"/>
            <scheme val="minor"/>
          </rPr>
          <t xml:space="preserve">
</t>
        </r>
        <r>
          <rPr>
            <sz val="10"/>
            <color rgb="FF000000"/>
            <rFont val="Calibri"/>
            <family val="2"/>
            <scheme val="minor"/>
          </rPr>
          <t>Weitere Details siehe Wegleitung.</t>
        </r>
        <r>
          <rPr>
            <sz val="10"/>
            <color rgb="FF000000"/>
            <rFont val="Calibri"/>
            <family val="2"/>
            <scheme val="minor"/>
          </rPr>
          <t xml:space="preserve">
</t>
        </r>
      </text>
    </comment>
    <comment ref="A62" authorId="0" shapeId="0" xr:uid="{808DC0C7-61B6-754B-BBEB-A5B0AA3B61B1}">
      <text>
        <r>
          <rPr>
            <sz val="10"/>
            <color rgb="FF000000"/>
            <rFont val="Tahoma"/>
            <family val="2"/>
          </rPr>
          <t>Berechnung und Funktion Overhead siehe Hinweise und Wegleitung.</t>
        </r>
      </text>
    </comment>
    <comment ref="A74" authorId="1" shapeId="0" xr:uid="{A6D521EC-E1F2-8748-97CA-79ED8469115D}">
      <text>
        <r>
          <rPr>
            <sz val="10"/>
            <color rgb="FF000000"/>
            <rFont val="Tahoma"/>
            <family val="2"/>
          </rPr>
          <t xml:space="preserve">
</t>
        </r>
        <r>
          <rPr>
            <sz val="10"/>
            <color rgb="FF000000"/>
            <rFont val="+mn-lt"/>
            <charset val="1"/>
          </rPr>
          <t>Details siehe Wegleitung.</t>
        </r>
      </text>
    </comment>
    <comment ref="A83" authorId="0" shapeId="0" xr:uid="{876093D7-7767-6549-9909-5AE5E2553E2E}">
      <text>
        <r>
          <rPr>
            <sz val="10"/>
            <color rgb="FF000000"/>
            <rFont val="Tahoma"/>
            <family val="2"/>
          </rPr>
          <t>Details siehe Wegleitung.</t>
        </r>
      </text>
    </comment>
    <comment ref="A92" authorId="0" shapeId="0" xr:uid="{F460305A-E404-084E-85B9-E450F76CD8CB}">
      <text>
        <r>
          <rPr>
            <sz val="10"/>
            <color rgb="FF000000"/>
            <rFont val="Arial"/>
            <family val="34"/>
          </rPr>
          <t xml:space="preserve">Details siehe Hinweise und Wegleitung.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Silvia Passardi</author>
    <author>Daniel Schuler2</author>
  </authors>
  <commentList>
    <comment ref="A17" authorId="0" shapeId="0" xr:uid="{83090DF6-D250-594F-84DC-6683A0FC2B41}">
      <text>
        <r>
          <rPr>
            <sz val="10"/>
            <color rgb="FF000000"/>
            <rFont val="Calibri"/>
            <family val="2"/>
          </rPr>
          <t>Die Zuordnung der DIZH-Finanzierung erfolgt pauschal auf Projektebene und beträgt maximal 50 % der anrechenbaren Gesamtkosten. Auf Ebene einzelner Personalleistungen wird zwischen </t>
        </r>
        <r>
          <rPr>
            <b/>
            <sz val="10"/>
            <color rgb="FF000000"/>
            <rFont val="Calibri"/>
            <family val="2"/>
          </rPr>
          <t>regulären Personalkosten</t>
        </r>
        <r>
          <rPr>
            <sz val="10"/>
            <color rgb="FF000000"/>
            <rFont val="Calibri"/>
            <family val="2"/>
          </rPr>
          <t xml:space="preserve"> und </t>
        </r>
        <r>
          <rPr>
            <b/>
            <sz val="10"/>
            <color rgb="FF000000"/>
            <rFont val="Calibri"/>
            <family val="2"/>
          </rPr>
          <t>zwingend als Eigenleistung (Matching)</t>
        </r>
        <r>
          <rPr>
            <sz val="10"/>
            <color rgb="FF000000"/>
            <rFont val="Calibri"/>
            <family val="2"/>
          </rPr>
          <t xml:space="preserve"> einzubringenden </t>
        </r>
        <r>
          <rPr>
            <b/>
            <sz val="10"/>
            <color rgb="FF000000"/>
            <rFont val="Calibri"/>
            <family val="2"/>
          </rPr>
          <t xml:space="preserve">synergetischen Personalkosten </t>
        </r>
        <r>
          <rPr>
            <sz val="10"/>
            <color rgb="FF000000"/>
            <rFont val="Calibri"/>
            <family val="2"/>
          </rPr>
          <t xml:space="preserve">unterschieden.
</t>
        </r>
      </text>
    </comment>
    <comment ref="B17" authorId="0" shapeId="0" xr:uid="{8D346B41-B69A-DA4E-B3D5-56D9CF61E84A}">
      <text>
        <r>
          <rPr>
            <sz val="10"/>
            <color rgb="FF000000"/>
            <rFont val="Tahoma"/>
            <family val="2"/>
          </rPr>
          <t>Reguläre Personalkosten umfassen projektbezogene Personalleistungen, die während der Projektlaufzeit anfallen und potenziell durch DIZH-Fördermittel finanzierbar sind.</t>
        </r>
      </text>
    </comment>
    <comment ref="E18" authorId="1" shapeId="0" xr:uid="{DF0BD433-C647-EB4D-A02F-BA585538E4A9}">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UZH (siehe auch Wegleitung).
</t>
        </r>
      </text>
    </comment>
    <comment ref="F18" authorId="1" shapeId="0" xr:uid="{124E125C-E427-E34E-8F0B-6984BE78DC92}">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18" authorId="1" shapeId="0" xr:uid="{FFD9CE17-0446-A945-9539-D2AFC4956A6A}">
      <text>
        <r>
          <rPr>
            <b/>
            <sz val="10"/>
            <color rgb="FF000000"/>
            <rFont val="+mn-lt"/>
            <charset val="1"/>
          </rPr>
          <t>Besch-Grad</t>
        </r>
        <r>
          <rPr>
            <sz val="10"/>
            <color rgb="FF000000"/>
            <rFont val="+mn-lt"/>
            <charset val="1"/>
          </rPr>
          <t xml:space="preserve">:
</t>
        </r>
        <r>
          <rPr>
            <sz val="10"/>
            <color rgb="FF000000"/>
            <rFont val="+mn-lt"/>
            <charset val="1"/>
          </rPr>
          <t xml:space="preserve">
</t>
        </r>
        <r>
          <rPr>
            <sz val="10"/>
            <color rgb="FF000000"/>
            <rFont val="+mn-lt"/>
            <charset val="1"/>
          </rPr>
          <t xml:space="preserve">Der "Beschäftigungs-Grad" des Mitarbeiters im Projekt in %.
</t>
        </r>
        <r>
          <rPr>
            <sz val="10"/>
            <color rgb="FF000000"/>
            <rFont val="Calibri"/>
            <family val="2"/>
          </rPr>
          <t xml:space="preserve">Bei der Budgetierung von Doktorierenden sind die hochschulspezifischen Anstellungsbedingungen zu berücksichtigen. 
</t>
        </r>
        <r>
          <rPr>
            <sz val="10"/>
            <color rgb="FF000000"/>
            <rFont val="+mn-lt"/>
            <charset val="1"/>
          </rPr>
          <t xml:space="preserve">
</t>
        </r>
      </text>
    </comment>
    <comment ref="H18" authorId="1" shapeId="0" xr:uid="{49C0F3DC-D685-3342-B88D-8BABD14673D1}">
      <text>
        <r>
          <rPr>
            <b/>
            <sz val="10"/>
            <color rgb="FF000000"/>
            <rFont val="+mn-lt"/>
            <charset val="1"/>
          </rPr>
          <t>Monate</t>
        </r>
        <r>
          <rPr>
            <sz val="10"/>
            <color rgb="FF000000"/>
            <rFont val="+mn-lt"/>
            <charset val="1"/>
          </rPr>
          <t xml:space="preserve">:
</t>
        </r>
        <r>
          <rPr>
            <sz val="10"/>
            <color rgb="FF000000"/>
            <rFont val="+mn-lt"/>
            <charset val="1"/>
          </rPr>
          <t xml:space="preserve">Die Beschäftigungs-Dauer des Mitarbeiters in Monaten.
</t>
        </r>
      </text>
    </comment>
    <comment ref="I18" authorId="1" shapeId="0" xr:uid="{1C4CDCF7-B5A5-3044-82F7-1946343F07E5}">
      <text>
        <r>
          <rPr>
            <sz val="10"/>
            <color rgb="FF000000"/>
            <rFont val="+mn-lt"/>
            <charset val="1"/>
          </rPr>
          <t xml:space="preserve">
</t>
        </r>
        <r>
          <rPr>
            <sz val="10"/>
            <color rgb="FF000000"/>
            <rFont val="Calibri"/>
            <family val="2"/>
          </rPr>
          <t>Der massgebliche Jahreslohn wird automatisch auf Basis der gewählten Personalkategorie übernommen und dient als Grundlage für die Berechnung der Personalkosten.</t>
        </r>
      </text>
    </comment>
    <comment ref="J18" authorId="1" shapeId="0" xr:uid="{1797F447-1355-E644-9DD4-3A23E42A9AEE}">
      <text>
        <r>
          <rPr>
            <sz val="10"/>
            <color rgb="FF000000"/>
            <rFont val="Calibri"/>
            <family val="2"/>
            <scheme val="minor"/>
          </rPr>
          <t>Die Personalkosten werden auf Basis des Beschäftigungsgrads bzw. der geleisteten Stunden, der Projektdauer sowie des jeweiligen Kostenansatzes berechnet.</t>
        </r>
      </text>
    </comment>
    <comment ref="C33" authorId="1" shapeId="0" xr:uid="{4E462657-BB29-164C-B674-97EDBB409AB1}">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35" authorId="0" shapeId="0" xr:uid="{76A832D2-79A7-DA46-93ED-F95F0177E7BC}">
      <text>
        <r>
          <rPr>
            <sz val="10"/>
            <color rgb="FF000000"/>
            <rFont val="Calibri"/>
            <family val="2"/>
          </rPr>
          <t xml:space="preserve">Synergetische Personalkosten sind Personalleistungen, die nicht neu im beantragten DIZH-Projekt finanziert werden, sondern aus bereits bestehenden Arbeiten oder aus anderen Kontexten stammen und einen klar abgrenzbaren sowie inhaltlich wesentlichen Beitrag zum beantragten Projekt leisten.
</t>
        </r>
        <r>
          <rPr>
            <sz val="10"/>
            <color rgb="FF000000"/>
            <rFont val="Calibri"/>
            <family val="2"/>
          </rPr>
          <t xml:space="preserve">
</t>
        </r>
        <r>
          <rPr>
            <sz val="10"/>
            <color rgb="FF000000"/>
            <rFont val="Calibri"/>
            <family val="2"/>
          </rPr>
          <t xml:space="preserve">
</t>
        </r>
        <r>
          <rPr>
            <sz val="10"/>
            <color rgb="FF000000"/>
            <rFont val="Calibri"/>
            <family val="2"/>
          </rPr>
          <t xml:space="preserve">Sie werden nicht durch DIZH-Fördermittel finanziert, sondern als Eigenleistungen (Matching Funds) angerechnet.
</t>
        </r>
        <r>
          <rPr>
            <sz val="10"/>
            <color rgb="FF000000"/>
            <rFont val="Calibri"/>
            <family val="2"/>
          </rPr>
          <t xml:space="preserve">
</t>
        </r>
        <r>
          <rPr>
            <sz val="10"/>
            <color rgb="FF000000"/>
            <rFont val="Calibri"/>
            <family val="2"/>
          </rPr>
          <t xml:space="preserve">
</t>
        </r>
        <r>
          <rPr>
            <sz val="10"/>
            <color rgb="FF000000"/>
            <rFont val="Calibri"/>
            <family val="2"/>
          </rPr>
          <t xml:space="preserve">Details zur Abgrenzung siehe Wegleitung.
</t>
        </r>
      </text>
    </comment>
    <comment ref="E36" authorId="1" shapeId="0" xr:uid="{783057E4-FB2F-4A45-85B6-F02D3595A5DA}">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UZH (siehe auch Wegleitung).
</t>
        </r>
      </text>
    </comment>
    <comment ref="F36" authorId="1" shapeId="0" xr:uid="{09768477-8580-6249-8CF3-F026482DFF71}">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36" authorId="1" shapeId="0" xr:uid="{EDA8800A-52B8-364D-9A6F-B69F80ECB8BC}">
      <text>
        <r>
          <rPr>
            <b/>
            <sz val="10"/>
            <color rgb="FF000000"/>
            <rFont val="+mn-lt"/>
            <charset val="1"/>
          </rPr>
          <t>Besch-Grad</t>
        </r>
        <r>
          <rPr>
            <sz val="10"/>
            <color rgb="FF000000"/>
            <rFont val="+mn-lt"/>
            <charset val="1"/>
          </rPr>
          <t xml:space="preserve">:
</t>
        </r>
        <r>
          <rPr>
            <sz val="10"/>
            <color rgb="FF000000"/>
            <rFont val="+mn-lt"/>
            <charset val="1"/>
          </rPr>
          <t xml:space="preserve">
</t>
        </r>
        <r>
          <rPr>
            <sz val="10"/>
            <color rgb="FF000000"/>
            <rFont val="+mn-lt"/>
            <charset val="1"/>
          </rPr>
          <t xml:space="preserve">Der "Beschäftigungs-Grad" des Mitarbeiters im Projekt in %.
</t>
        </r>
        <r>
          <rPr>
            <sz val="10"/>
            <color rgb="FF000000"/>
            <rFont val="Calibri"/>
            <family val="2"/>
          </rPr>
          <t xml:space="preserve">Bei der Budgetierung von Doktorierenden sind die hochschulspezifischen Anstellungsbedingungen zu berücksichtigen. 
</t>
        </r>
        <r>
          <rPr>
            <sz val="10"/>
            <color rgb="FF000000"/>
            <rFont val="+mn-lt"/>
            <charset val="1"/>
          </rPr>
          <t xml:space="preserve">
</t>
        </r>
      </text>
    </comment>
    <comment ref="H36" authorId="1" shapeId="0" xr:uid="{7F074AC8-B7CB-1E45-8F2F-E174E12085D6}">
      <text>
        <r>
          <rPr>
            <b/>
            <sz val="10"/>
            <color rgb="FF000000"/>
            <rFont val="+mn-lt"/>
            <charset val="1"/>
          </rPr>
          <t>Monate</t>
        </r>
        <r>
          <rPr>
            <sz val="10"/>
            <color rgb="FF000000"/>
            <rFont val="+mn-lt"/>
            <charset val="1"/>
          </rPr>
          <t xml:space="preserve">:
</t>
        </r>
        <r>
          <rPr>
            <sz val="10"/>
            <color rgb="FF000000"/>
            <rFont val="+mn-lt"/>
            <charset val="1"/>
          </rPr>
          <t xml:space="preserve">Die Beschäftigungs-Dauer des Mitarbeiters in Monaten.
</t>
        </r>
        <r>
          <rPr>
            <sz val="10"/>
            <color rgb="FF000000"/>
            <rFont val="+mn-lt"/>
            <charset val="1"/>
          </rPr>
          <t>Die maximale Anrechenbarkeit beträgt bei Vorleistungen 12 Monate.</t>
        </r>
      </text>
    </comment>
    <comment ref="I36" authorId="1" shapeId="0" xr:uid="{2422C1B2-3DB1-5F48-BA3E-B1AA9E68E850}">
      <text>
        <r>
          <rPr>
            <sz val="10"/>
            <color rgb="FF000000"/>
            <rFont val="+mn-lt"/>
            <charset val="1"/>
          </rPr>
          <t xml:space="preserve">
</t>
        </r>
        <r>
          <rPr>
            <sz val="10"/>
            <color rgb="FF000000"/>
            <rFont val="Calibri"/>
            <family val="2"/>
          </rPr>
          <t>Der massgebliche Jahreslohn wird automatisch auf Basis der gewählten Personalkategorie übernommen und dient als Grundlage für die Berechnung der Personalkosten.</t>
        </r>
      </text>
    </comment>
    <comment ref="J36" authorId="1" shapeId="0" xr:uid="{F1DFEB7F-FEBA-8948-B455-226A180D9F88}">
      <text>
        <r>
          <rPr>
            <sz val="10"/>
            <color rgb="FF000000"/>
            <rFont val="Calibri"/>
            <family val="2"/>
          </rPr>
          <t>Die Personalkosten werden auf Basis des Beschäftigungsgrads bzw. der geleisteten Stunden, der Projektdauer sowie des jeweiligen Kostenansatzes berechnet.</t>
        </r>
      </text>
    </comment>
    <comment ref="K36" authorId="0" shapeId="0" xr:uid="{70E8163D-58D8-084D-9807-B09427364EC9}">
      <text>
        <r>
          <rPr>
            <sz val="10"/>
            <color rgb="FF000000"/>
            <rFont val="Tahoma"/>
            <family val="2"/>
          </rPr>
          <t xml:space="preserve">
</t>
        </r>
        <r>
          <rPr>
            <sz val="10"/>
            <color rgb="FF000000"/>
            <rFont val="Calibri"/>
            <family val="2"/>
          </rPr>
          <t>Zeitlich vorgelagerte Vorleistungen müssen innerhalb von 12 Monaten vor Einreichung des Projektantrags erbracht worden sein.</t>
        </r>
      </text>
    </comment>
    <comment ref="L36" authorId="0" shapeId="0" xr:uid="{8445918D-877E-4A4B-90E2-DA2DB5B94024}">
      <text>
        <r>
          <rPr>
            <b/>
            <sz val="10"/>
            <color rgb="FF000000"/>
            <rFont val="Tahoma"/>
            <family val="2"/>
          </rPr>
          <t>SYNERGETISCHER BEZUG:</t>
        </r>
        <r>
          <rPr>
            <sz val="10"/>
            <color rgb="FF000000"/>
            <rFont val="Tahoma"/>
            <family val="2"/>
          </rPr>
          <t xml:space="preserve">
</t>
        </r>
        <r>
          <rPr>
            <sz val="10"/>
            <color rgb="FF000000"/>
            <rFont val="Calibri"/>
            <family val="2"/>
          </rPr>
          <t>Der projektbezogene und synergetische Beitrag ist kurz zu erläutern und in seinem Umfang plausibel zu begründen.</t>
        </r>
      </text>
    </comment>
    <comment ref="E45" authorId="0" shapeId="0" xr:uid="{52BAC7E1-6CAB-8F4A-968C-92669EE4624A}">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 ref="A49" authorId="0" shapeId="0" xr:uid="{993CA959-4868-EA46-A4B8-E455888B23D8}">
      <text>
        <r>
          <rPr>
            <sz val="11"/>
            <color rgb="FF000000"/>
            <rFont val="Calibri"/>
            <family val="2"/>
          </rPr>
          <t>Die Zuordnung der DIZH-Finanzierung erfolgt pauschal auf Projektebene und beträgt maximal 50 % der anrechenbaren Gesamtkosten. Auf Ebene einzelner Personalleistungen wird zwischen </t>
        </r>
        <r>
          <rPr>
            <b/>
            <sz val="11"/>
            <color rgb="FF000000"/>
            <rFont val="Calibri"/>
            <family val="2"/>
          </rPr>
          <t>regulären Personalkosten</t>
        </r>
        <r>
          <rPr>
            <sz val="11"/>
            <color rgb="FF000000"/>
            <rFont val="Calibri"/>
            <family val="2"/>
          </rPr>
          <t xml:space="preserve"> und </t>
        </r>
        <r>
          <rPr>
            <b/>
            <sz val="11"/>
            <color rgb="FF000000"/>
            <rFont val="Calibri"/>
            <family val="2"/>
          </rPr>
          <t>zwingend als Eigenleistung (Matching)</t>
        </r>
        <r>
          <rPr>
            <sz val="11"/>
            <color rgb="FF000000"/>
            <rFont val="Calibri"/>
            <family val="2"/>
          </rPr>
          <t xml:space="preserve"> einzubringenden </t>
        </r>
        <r>
          <rPr>
            <b/>
            <sz val="11"/>
            <color rgb="FF000000"/>
            <rFont val="Calibri"/>
            <family val="2"/>
          </rPr>
          <t xml:space="preserve">synergetischen Personalkosten </t>
        </r>
        <r>
          <rPr>
            <sz val="11"/>
            <color rgb="FF000000"/>
            <rFont val="Calibri"/>
            <family val="2"/>
          </rPr>
          <t xml:space="preserve">unterschieden.
</t>
        </r>
      </text>
    </comment>
    <comment ref="B49" authorId="0" shapeId="0" xr:uid="{E0D1B36F-9654-9D4B-87CB-DA66B23C1BED}">
      <text>
        <r>
          <rPr>
            <sz val="10"/>
            <color rgb="FF000000"/>
            <rFont val="Tahoma"/>
            <family val="2"/>
          </rPr>
          <t>Reguläre Personalkosten umfassen projektbezogene Personalleistungen, die während der Projektlaufzeit anfallen und potenziell durch DIZH-Fördermittel finanzierbar sind.</t>
        </r>
      </text>
    </comment>
    <comment ref="E50" authorId="1" shapeId="0" xr:uid="{57BF026D-DCF3-CC41-B02E-25934B564117}">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UZH (siehe auch Wegleitung).
</t>
        </r>
      </text>
    </comment>
    <comment ref="F50" authorId="1" shapeId="0" xr:uid="{1A3054A3-07AA-1242-B6A0-F597B7E80B78}">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50" authorId="1" shapeId="0" xr:uid="{9F0033FF-8D40-3544-94B1-F9759377D5C0}">
      <text>
        <r>
          <rPr>
            <b/>
            <sz val="10"/>
            <color rgb="FF000000"/>
            <rFont val="+mn-lt"/>
            <charset val="1"/>
          </rPr>
          <t>Std</t>
        </r>
        <r>
          <rPr>
            <sz val="10"/>
            <color rgb="FF000000"/>
            <rFont val="+mn-lt"/>
            <charset val="1"/>
          </rPr>
          <t xml:space="preserve">:
</t>
        </r>
        <r>
          <rPr>
            <sz val="18"/>
            <color rgb="FF000000"/>
            <rFont val="Calibri"/>
            <family val="2"/>
          </rPr>
          <t xml:space="preserve"> </t>
        </r>
        <r>
          <rPr>
            <sz val="10"/>
            <color rgb="FF000000"/>
            <rFont val="Calibri"/>
            <family val="2"/>
          </rPr>
          <t xml:space="preserve">
</t>
        </r>
        <r>
          <rPr>
            <sz val="10"/>
            <color rgb="FF000000"/>
            <rFont val="Calibri"/>
            <family val="2"/>
          </rPr>
          <t>"Beschäftigungs-Grad " des Mitarbeiters in Anzahl Stunden.</t>
        </r>
      </text>
    </comment>
    <comment ref="I50" authorId="1" shapeId="0" xr:uid="{1AC50CE8-1866-D540-B51C-381E1280AF5D}">
      <text>
        <r>
          <rPr>
            <b/>
            <sz val="10"/>
            <color rgb="FF000000"/>
            <rFont val="+mn-lt"/>
            <charset val="1"/>
          </rPr>
          <t>Stundensatz:</t>
        </r>
        <r>
          <rPr>
            <sz val="10"/>
            <color rgb="FF000000"/>
            <rFont val="+mn-lt"/>
            <charset val="1"/>
          </rPr>
          <t xml:space="preserve">
</t>
        </r>
        <r>
          <rPr>
            <i/>
            <sz val="10"/>
            <color rgb="FF000000"/>
            <rFont val="+mn-lt"/>
            <charset val="1"/>
          </rPr>
          <t>hellgraue Felder</t>
        </r>
        <r>
          <rPr>
            <b/>
            <i/>
            <sz val="10"/>
            <color rgb="FF000000"/>
            <rFont val="+mn-lt"/>
            <charset val="1"/>
          </rPr>
          <t xml:space="preserve">: </t>
        </r>
        <r>
          <rPr>
            <sz val="10"/>
            <color rgb="FF000000"/>
            <rFont val="+mn-lt"/>
            <charset val="1"/>
          </rPr>
          <t xml:space="preserve">Interne Kostensätze gemäss gewählter Personalkategorie, die erfahrungsgemäss für die meisten Mitarbeitenden gelten.
</t>
        </r>
        <r>
          <rPr>
            <i/>
            <sz val="10"/>
            <color rgb="FF000000"/>
            <rFont val="+mn-lt"/>
            <charset val="1"/>
          </rPr>
          <t xml:space="preserve">dunkelgraue Felder: </t>
        </r>
        <r>
          <rPr>
            <sz val="10"/>
            <color rgb="FF000000"/>
            <rFont val="+mn-lt"/>
            <charset val="1"/>
          </rPr>
          <t xml:space="preserve">Kostensatz kann manuell eingefügt werden.
</t>
        </r>
      </text>
    </comment>
    <comment ref="J50" authorId="1" shapeId="0" xr:uid="{1A270B40-97B4-A446-B5FA-A3634C7DF805}">
      <text>
        <r>
          <rPr>
            <sz val="10"/>
            <color rgb="FF000000"/>
            <rFont val="Calibri"/>
            <family val="2"/>
          </rPr>
          <t>Die Personalkosten werden auf Basis des Beschäftigungsgrads bzw. der geleisteten Stunden, der Projektdauer sowie des jeweiligen Kostenansatzes berechnet.</t>
        </r>
      </text>
    </comment>
    <comment ref="C65" authorId="1" shapeId="0" xr:uid="{C089E6F1-62B4-8A4E-866E-FE356AE1AB42}">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67" authorId="0" shapeId="0" xr:uid="{23FB7A66-F8F1-D245-92F9-D0F85E7209EE}">
      <text>
        <r>
          <rPr>
            <sz val="10"/>
            <color rgb="FF000000"/>
            <rFont val="Calibri"/>
            <family val="2"/>
            <scheme val="minor"/>
          </rPr>
          <t xml:space="preserve">Synergetische Personalkosten sind Personalleistungen, die nicht neu im beantragten DIZH-Projekt finanziert werden, sondern aus bereits bestehenden Arbeiten oder aus anderen Kontexten stammen und einen klar abgrenzbaren sowie inhaltlich wesentlichen Beitrag zum beantragten Projekt leisten.
</t>
        </r>
        <r>
          <rPr>
            <sz val="10"/>
            <color rgb="FF000000"/>
            <rFont val="Calibri"/>
            <family val="2"/>
            <scheme val="minor"/>
          </rPr>
          <t xml:space="preserve">
</t>
        </r>
        <r>
          <rPr>
            <sz val="10"/>
            <color rgb="FF000000"/>
            <rFont val="Calibri"/>
            <family val="2"/>
            <scheme val="minor"/>
          </rPr>
          <t xml:space="preserve">Sie werden nicht durch DIZH-Fördermittel finanziert, sondern als Eigenleistungen (Matching Funds) angerechnet.
</t>
        </r>
        <r>
          <rPr>
            <sz val="10"/>
            <color rgb="FF000000"/>
            <rFont val="Calibri"/>
            <family val="2"/>
            <scheme val="minor"/>
          </rPr>
          <t xml:space="preserve">
</t>
        </r>
        <r>
          <rPr>
            <sz val="10"/>
            <color rgb="FF000000"/>
            <rFont val="Calibri"/>
            <family val="2"/>
            <scheme val="minor"/>
          </rPr>
          <t xml:space="preserve">Details zur Abgrenzung siehe Wegleitung.
</t>
        </r>
      </text>
    </comment>
    <comment ref="E68" authorId="1" shapeId="0" xr:uid="{29B3B2AF-B577-5D47-BDE0-6E6B2D3908F6}">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UZH (siehe auch Wegleitung).
</t>
        </r>
      </text>
    </comment>
    <comment ref="F68" authorId="1" shapeId="0" xr:uid="{ED9924AD-2BE2-7B4C-AD7C-CF739DE1DE27}">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68" authorId="1" shapeId="0" xr:uid="{32BE4F89-930D-4A45-A7D8-B6EBA88DEBBD}">
      <text>
        <r>
          <rPr>
            <b/>
            <sz val="10"/>
            <color rgb="FF000000"/>
            <rFont val="+mn-lt"/>
            <charset val="1"/>
          </rPr>
          <t>Std</t>
        </r>
        <r>
          <rPr>
            <sz val="10"/>
            <color rgb="FF000000"/>
            <rFont val="+mn-lt"/>
            <charset val="1"/>
          </rPr>
          <t xml:space="preserve">:
</t>
        </r>
        <r>
          <rPr>
            <sz val="18"/>
            <color rgb="FF000000"/>
            <rFont val="Calibri"/>
            <family val="2"/>
          </rPr>
          <t xml:space="preserve"> </t>
        </r>
        <r>
          <rPr>
            <sz val="10"/>
            <color rgb="FF000000"/>
            <rFont val="Calibri"/>
            <family val="2"/>
          </rPr>
          <t xml:space="preserve">
</t>
        </r>
        <r>
          <rPr>
            <sz val="10"/>
            <color rgb="FF000000"/>
            <rFont val="Calibri"/>
            <family val="2"/>
          </rPr>
          <t>"Beschäftigungs-Grad " des Mitarbeiters in Anzahl Stunden.</t>
        </r>
      </text>
    </comment>
    <comment ref="I68" authorId="1" shapeId="0" xr:uid="{9B62AFA8-454B-5D45-90A1-B50BE61F2180}">
      <text>
        <r>
          <rPr>
            <b/>
            <sz val="10"/>
            <color rgb="FF000000"/>
            <rFont val="+mn-lt"/>
            <charset val="1"/>
          </rPr>
          <t>Stundensatz:</t>
        </r>
        <r>
          <rPr>
            <sz val="10"/>
            <color rgb="FF000000"/>
            <rFont val="+mn-lt"/>
            <charset val="1"/>
          </rPr>
          <t xml:space="preserve">
</t>
        </r>
        <r>
          <rPr>
            <i/>
            <sz val="10"/>
            <color rgb="FF000000"/>
            <rFont val="+mn-lt"/>
            <charset val="1"/>
          </rPr>
          <t>hellgraue Felder</t>
        </r>
        <r>
          <rPr>
            <b/>
            <i/>
            <sz val="10"/>
            <color rgb="FF000000"/>
            <rFont val="+mn-lt"/>
            <charset val="1"/>
          </rPr>
          <t xml:space="preserve">: </t>
        </r>
        <r>
          <rPr>
            <sz val="10"/>
            <color rgb="FF000000"/>
            <rFont val="+mn-lt"/>
            <charset val="1"/>
          </rPr>
          <t xml:space="preserve">Interne Kostensätze gemäss gewählter Personalkategorie, die erfahrungsgemäss für die meisten Mitarbeitenden gelten.
</t>
        </r>
        <r>
          <rPr>
            <i/>
            <sz val="10"/>
            <color rgb="FF000000"/>
            <rFont val="+mn-lt"/>
            <charset val="1"/>
          </rPr>
          <t xml:space="preserve">dunkelgraue Felder: </t>
        </r>
        <r>
          <rPr>
            <sz val="10"/>
            <color rgb="FF000000"/>
            <rFont val="+mn-lt"/>
            <charset val="1"/>
          </rPr>
          <t xml:space="preserve">Kostensatz kann manuell eingefügt werden.
</t>
        </r>
      </text>
    </comment>
    <comment ref="J68" authorId="1" shapeId="0" xr:uid="{078C6717-CCAA-1442-9B13-8B3E0CE07433}">
      <text>
        <r>
          <rPr>
            <sz val="10"/>
            <color rgb="FF000000"/>
            <rFont val="Calibri"/>
            <family val="2"/>
          </rPr>
          <t>Die Personalkosten werden auf Basis des Beschäftigungsgrads bzw. der geleisteten Stunden, der Projektdauer sowie des jeweiligen Kostenansatzes berechnet.</t>
        </r>
      </text>
    </comment>
    <comment ref="K68" authorId="0" shapeId="0" xr:uid="{29F8A42E-94CA-0B48-BC25-53B09AD5520E}">
      <text>
        <r>
          <rPr>
            <sz val="10"/>
            <color rgb="FF000000"/>
            <rFont val="Tahoma"/>
            <family val="2"/>
          </rPr>
          <t xml:space="preserve">
</t>
        </r>
        <r>
          <rPr>
            <sz val="10"/>
            <color rgb="FF000000"/>
            <rFont val="Calibri"/>
            <family val="2"/>
            <scheme val="minor"/>
          </rPr>
          <t>Zeitlich vorgelagerte Vorleistungen müssen innerhalb von 12 Monaten vor Einreichung des Projektantrags erbracht worden sein.</t>
        </r>
      </text>
    </comment>
    <comment ref="L68" authorId="0" shapeId="0" xr:uid="{136BCCD6-05D0-1343-AF05-EC6AAE7D6329}">
      <text>
        <r>
          <rPr>
            <b/>
            <sz val="10"/>
            <color rgb="FF000000"/>
            <rFont val="Tahoma"/>
            <family val="2"/>
          </rPr>
          <t>SYNERGETISCHER BEZUG:</t>
        </r>
        <r>
          <rPr>
            <sz val="10"/>
            <color rgb="FF000000"/>
            <rFont val="Tahoma"/>
            <family val="2"/>
          </rPr>
          <t xml:space="preserve">
</t>
        </r>
        <r>
          <rPr>
            <sz val="10"/>
            <color rgb="FF000000"/>
            <rFont val="Calibri"/>
            <family val="2"/>
          </rPr>
          <t>Der projektbezogene und synergetische Beitrag ist kurz zu erläutern und in seinem Umfang plausibel zu begründen.</t>
        </r>
      </text>
    </comment>
    <comment ref="E77" authorId="0" shapeId="0" xr:uid="{44D9CF50-DF0D-B242-B44C-453EE4773C6F}">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 ref="A82" authorId="0" shapeId="0" xr:uid="{1ABFE178-87BD-3D44-AFF3-675976280BFB}">
      <text>
        <r>
          <rPr>
            <sz val="11"/>
            <color rgb="FF000000"/>
            <rFont val="Calibri"/>
            <family val="2"/>
          </rPr>
          <t>Die Zuordnung der DIZH-Finanzierung erfolgt pauschal auf Projektebene und beträgt maximal 50 % der anrechenbaren Gesamtkosten. Auf Ebene einzelner Personalleistungen wird zwischen </t>
        </r>
        <r>
          <rPr>
            <b/>
            <sz val="11"/>
            <color rgb="FF000000"/>
            <rFont val="Calibri"/>
            <family val="2"/>
          </rPr>
          <t>regulären Personalkosten</t>
        </r>
        <r>
          <rPr>
            <sz val="11"/>
            <color rgb="FF000000"/>
            <rFont val="Calibri"/>
            <family val="2"/>
          </rPr>
          <t xml:space="preserve"> und </t>
        </r>
        <r>
          <rPr>
            <b/>
            <sz val="11"/>
            <color rgb="FF000000"/>
            <rFont val="Calibri"/>
            <family val="2"/>
          </rPr>
          <t>zwingend als Eigenleistung (Matching)</t>
        </r>
        <r>
          <rPr>
            <sz val="11"/>
            <color rgb="FF000000"/>
            <rFont val="Calibri"/>
            <family val="2"/>
          </rPr>
          <t xml:space="preserve"> einzubringenden </t>
        </r>
        <r>
          <rPr>
            <b/>
            <sz val="11"/>
            <color rgb="FF000000"/>
            <rFont val="Calibri"/>
            <family val="2"/>
          </rPr>
          <t xml:space="preserve">synergetischen Personalkosten </t>
        </r>
        <r>
          <rPr>
            <sz val="11"/>
            <color rgb="FF000000"/>
            <rFont val="Calibri"/>
            <family val="2"/>
          </rPr>
          <t xml:space="preserve">unterschieden.
</t>
        </r>
      </text>
    </comment>
    <comment ref="B82" authorId="0" shapeId="0" xr:uid="{AAE6F6B8-C8A1-C44F-9360-2C2FAC0C0C36}">
      <text>
        <r>
          <rPr>
            <sz val="10"/>
            <color rgb="FF000000"/>
            <rFont val="Tahoma"/>
            <family val="2"/>
          </rPr>
          <t>Reguläre Personalkosten umfassen projektbezogene Personalleistungen, die während der Projektlaufzeit anfallen und potenziell durch DIZH-Fördermittel finanzierbar sind.</t>
        </r>
      </text>
    </comment>
    <comment ref="E83" authorId="1" shapeId="0" xr:uid="{D3AA0E43-B36A-1B43-90BE-BE6971F04F94}">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UZH (siehe auch Wegleitung).
</t>
        </r>
      </text>
    </comment>
    <comment ref="F83" authorId="1" shapeId="0" xr:uid="{52D1A52A-C748-A548-A41C-3D2B8A6C894C}">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83" authorId="1" shapeId="0" xr:uid="{E2730C64-B0F4-F04C-ABDD-50BA85E88974}">
      <text>
        <r>
          <rPr>
            <b/>
            <sz val="10"/>
            <color rgb="FF000000"/>
            <rFont val="+mn-lt"/>
            <charset val="1"/>
          </rPr>
          <t>Besch-Grad</t>
        </r>
        <r>
          <rPr>
            <sz val="10"/>
            <color rgb="FF000000"/>
            <rFont val="+mn-lt"/>
            <charset val="1"/>
          </rPr>
          <t xml:space="preserve">:
</t>
        </r>
        <r>
          <rPr>
            <sz val="10"/>
            <color rgb="FF000000"/>
            <rFont val="+mn-lt"/>
            <charset val="1"/>
          </rPr>
          <t xml:space="preserve">
</t>
        </r>
        <r>
          <rPr>
            <sz val="10"/>
            <color rgb="FF000000"/>
            <rFont val="+mn-lt"/>
            <charset val="1"/>
          </rPr>
          <t xml:space="preserve">Der "Beschäftigungs-Grad" des Mitarbeiters im Projekt in %.
</t>
        </r>
      </text>
    </comment>
    <comment ref="H83" authorId="1" shapeId="0" xr:uid="{8F38C750-6B89-D04E-B2FC-C26D3E0A2600}">
      <text>
        <r>
          <rPr>
            <b/>
            <sz val="10"/>
            <color rgb="FF000000"/>
            <rFont val="+mn-lt"/>
            <charset val="1"/>
          </rPr>
          <t>Monate</t>
        </r>
        <r>
          <rPr>
            <sz val="10"/>
            <color rgb="FF000000"/>
            <rFont val="+mn-lt"/>
            <charset val="1"/>
          </rPr>
          <t xml:space="preserve">:
</t>
        </r>
        <r>
          <rPr>
            <sz val="10"/>
            <color rgb="FF000000"/>
            <rFont val="+mn-lt"/>
            <charset val="1"/>
          </rPr>
          <t xml:space="preserve">Die Beschäftigungs-Dauer des Mitarbeiters in Monaten.
</t>
        </r>
      </text>
    </comment>
    <comment ref="I83" authorId="1" shapeId="0" xr:uid="{EF6E9049-0ADB-0041-8D67-0B8C745BC18B}">
      <text>
        <r>
          <rPr>
            <sz val="10"/>
            <color rgb="FF000000"/>
            <rFont val="+mn-lt"/>
            <charset val="1"/>
          </rPr>
          <t xml:space="preserve">
</t>
        </r>
        <r>
          <rPr>
            <sz val="10"/>
            <color rgb="FF000000"/>
            <rFont val="Calibri"/>
            <family val="2"/>
          </rPr>
          <t>Der massgebliche Jahreslohn wird automatisch auf Basis der gewählten Personalkategorie übernommen und dient als Grundlage für die Berechnung der Personalkosten.</t>
        </r>
      </text>
    </comment>
    <comment ref="J83" authorId="1" shapeId="0" xr:uid="{6D5F7793-D5EE-0445-8C6A-26B4F9CA47D0}">
      <text>
        <r>
          <rPr>
            <sz val="10"/>
            <color rgb="FF000000"/>
            <rFont val="Calibri"/>
            <family val="2"/>
          </rPr>
          <t>Die Personalkosten werden auf Basis des Beschäftigungsgrads bzw. der geleisteten Stunden, der Projektdauer sowie des jeweiligen Kostenansatzes berechnet.</t>
        </r>
      </text>
    </comment>
    <comment ref="C98" authorId="1" shapeId="0" xr:uid="{4C0D3965-4D66-7448-86F6-8EC933186F7E}">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100" authorId="0" shapeId="0" xr:uid="{2794BCFB-D9D6-2D4D-8D29-725C9CD62C71}">
      <text>
        <r>
          <rPr>
            <sz val="10"/>
            <color rgb="FF000000"/>
            <rFont val="Calibri"/>
            <family val="2"/>
            <scheme val="minor"/>
          </rPr>
          <t xml:space="preserve">Synergetische Personalkosten sind Personalleistungen, die nicht neu im beantragten DIZH-Projekt finanziert werden, sondern aus bereits bestehenden Arbeiten oder aus anderen Kontexten stammen und einen klar abgrenzbaren sowie inhaltlich wesentlichen Beitrag zum beantragten Projekt leisten.
</t>
        </r>
        <r>
          <rPr>
            <sz val="10"/>
            <color rgb="FF000000"/>
            <rFont val="Calibri"/>
            <family val="2"/>
            <scheme val="minor"/>
          </rPr>
          <t xml:space="preserve">
</t>
        </r>
        <r>
          <rPr>
            <sz val="10"/>
            <color rgb="FF000000"/>
            <rFont val="Calibri"/>
            <family val="2"/>
            <scheme val="minor"/>
          </rPr>
          <t xml:space="preserve">Sie werden nicht durch DIZH-Fördermittel finanziert, sondern als Eigenleistungen (Matching Funds) angerechnet.
</t>
        </r>
        <r>
          <rPr>
            <sz val="10"/>
            <color rgb="FF000000"/>
            <rFont val="Calibri"/>
            <family val="2"/>
            <scheme val="minor"/>
          </rPr>
          <t xml:space="preserve">
</t>
        </r>
        <r>
          <rPr>
            <sz val="10"/>
            <color rgb="FF000000"/>
            <rFont val="Calibri"/>
            <family val="2"/>
            <scheme val="minor"/>
          </rPr>
          <t xml:space="preserve">Details zur Abgrenzung siehe Wegleitung.
</t>
        </r>
      </text>
    </comment>
    <comment ref="E101" authorId="1" shapeId="0" xr:uid="{298969FD-0C9B-C442-9FF7-CA0A5A75EC96}">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UZH (siehe auch Wegleitung).
</t>
        </r>
      </text>
    </comment>
    <comment ref="F101" authorId="1" shapeId="0" xr:uid="{C22CF81F-6F29-7245-BD6D-964FC0CEA773}">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101" authorId="1" shapeId="0" xr:uid="{3E1D329F-67BA-B546-92A8-1DC79B59B46C}">
      <text>
        <r>
          <rPr>
            <b/>
            <sz val="10"/>
            <color rgb="FF000000"/>
            <rFont val="+mn-lt"/>
            <charset val="1"/>
          </rPr>
          <t>Besch-Grad</t>
        </r>
        <r>
          <rPr>
            <sz val="10"/>
            <color rgb="FF000000"/>
            <rFont val="+mn-lt"/>
            <charset val="1"/>
          </rPr>
          <t xml:space="preserve">:
</t>
        </r>
        <r>
          <rPr>
            <sz val="10"/>
            <color rgb="FF000000"/>
            <rFont val="+mn-lt"/>
            <charset val="1"/>
          </rPr>
          <t xml:space="preserve">
</t>
        </r>
        <r>
          <rPr>
            <sz val="10"/>
            <color rgb="FF000000"/>
            <rFont val="+mn-lt"/>
            <charset val="1"/>
          </rPr>
          <t xml:space="preserve">Der "Beschäftigungs-Grad" des Mitarbeiters im Projekt in %.
</t>
        </r>
        <r>
          <rPr>
            <sz val="10"/>
            <color rgb="FF000000"/>
            <rFont val="Calibri"/>
            <family val="2"/>
          </rPr>
          <t xml:space="preserve">Bei der Budgetierung von Doktorierenden sind die hochschulspezifischen Anstellungsbedingungen zu berücksichtigen. 
</t>
        </r>
        <r>
          <rPr>
            <sz val="10"/>
            <color rgb="FF000000"/>
            <rFont val="+mn-lt"/>
            <charset val="1"/>
          </rPr>
          <t xml:space="preserve">
</t>
        </r>
      </text>
    </comment>
    <comment ref="H101" authorId="1" shapeId="0" xr:uid="{0CA45A4A-61D8-0944-8FA9-A4280FABAB7B}">
      <text>
        <r>
          <rPr>
            <b/>
            <sz val="10"/>
            <color rgb="FF000000"/>
            <rFont val="+mn-lt"/>
            <charset val="1"/>
          </rPr>
          <t>Monate</t>
        </r>
        <r>
          <rPr>
            <sz val="10"/>
            <color rgb="FF000000"/>
            <rFont val="+mn-lt"/>
            <charset val="1"/>
          </rPr>
          <t xml:space="preserve">:
</t>
        </r>
        <r>
          <rPr>
            <sz val="10"/>
            <color rgb="FF000000"/>
            <rFont val="+mn-lt"/>
            <charset val="1"/>
          </rPr>
          <t xml:space="preserve">Die Beschäftigungs-Dauer des Mitarbeiters in Monaten.
</t>
        </r>
        <r>
          <rPr>
            <sz val="10"/>
            <color rgb="FF000000"/>
            <rFont val="+mn-lt"/>
            <charset val="1"/>
          </rPr>
          <t>Die maximale Anrechenbarkeit beträgt bei Vorleistungen 12 Monate.</t>
        </r>
      </text>
    </comment>
    <comment ref="I101" authorId="1" shapeId="0" xr:uid="{335302E1-6E01-2F4B-BF98-C702005B8BDF}">
      <text>
        <r>
          <rPr>
            <sz val="10"/>
            <color rgb="FF000000"/>
            <rFont val="+mn-lt"/>
            <charset val="1"/>
          </rPr>
          <t xml:space="preserve">
</t>
        </r>
        <r>
          <rPr>
            <sz val="10"/>
            <color rgb="FF000000"/>
            <rFont val="Calibri"/>
            <family val="2"/>
          </rPr>
          <t>Der massgebliche Jahreslohn wird automatisch auf Basis der gewählten Personalkategorie übernommen und dient als Grundlage für die Berechnung der Personalkosten.</t>
        </r>
      </text>
    </comment>
    <comment ref="J101" authorId="1" shapeId="0" xr:uid="{EAD3F1BD-4960-4D46-AD82-0F2010F75186}">
      <text>
        <r>
          <rPr>
            <sz val="10"/>
            <color rgb="FF000000"/>
            <rFont val="Calibri"/>
            <family val="2"/>
          </rPr>
          <t>Die Personalkosten werden auf Basis des Beschäftigungsgrads bzw. der geleisteten Stunden, der Projektdauer sowie des jeweiligen Kostenansatzes berechnet.</t>
        </r>
      </text>
    </comment>
    <comment ref="K101" authorId="0" shapeId="0" xr:uid="{392F206D-EA61-BD42-997F-50D0B41FF1E8}">
      <text>
        <r>
          <rPr>
            <sz val="10"/>
            <color rgb="FF000000"/>
            <rFont val="Tahoma"/>
            <family val="2"/>
          </rPr>
          <t xml:space="preserve">
</t>
        </r>
        <r>
          <rPr>
            <sz val="10"/>
            <color rgb="FF000000"/>
            <rFont val="Calibri"/>
            <family val="2"/>
          </rPr>
          <t>Zeitlich vorgelagerte Vorleistungen müssen innerhalb von 12 Monaten vor Einreichung des Projektantrags erbracht worden sein.</t>
        </r>
      </text>
    </comment>
    <comment ref="L101" authorId="0" shapeId="0" xr:uid="{CCCB4B0C-E39E-A442-8B55-EF118E42A2BC}">
      <text>
        <r>
          <rPr>
            <b/>
            <sz val="10"/>
            <color rgb="FF000000"/>
            <rFont val="Tahoma"/>
            <family val="2"/>
          </rPr>
          <t>SYNERGETISCHER BEZUG:</t>
        </r>
        <r>
          <rPr>
            <sz val="10"/>
            <color rgb="FF000000"/>
            <rFont val="Tahoma"/>
            <family val="2"/>
          </rPr>
          <t xml:space="preserve">
</t>
        </r>
        <r>
          <rPr>
            <sz val="10"/>
            <color rgb="FF000000"/>
            <rFont val="Calibri"/>
            <family val="2"/>
          </rPr>
          <t>Der projektbezogene und synergetische Beitrag ist kurz zu erläutern und in seinem Umfang plausibel zu begründen.</t>
        </r>
      </text>
    </comment>
    <comment ref="E110" authorId="0" shapeId="0" xr:uid="{49ACF20E-72DE-A046-A7AF-D1717BFEF50C}">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 ref="A115" authorId="0" shapeId="0" xr:uid="{6926BA49-A5A9-2C4E-A485-80C938924EB2}">
      <text>
        <r>
          <rPr>
            <sz val="11"/>
            <color rgb="FF000000"/>
            <rFont val="Calibri"/>
            <family val="2"/>
          </rPr>
          <t>Die Zuordnung der DIZH-Finanzierung erfolgt pauschal auf Projektebene und beträgt maximal 50 % der anrechenbaren Gesamtkosten. Auf Ebene einzelner Personalleistungen wird zwischen </t>
        </r>
        <r>
          <rPr>
            <b/>
            <sz val="11"/>
            <color rgb="FF000000"/>
            <rFont val="Calibri"/>
            <family val="2"/>
          </rPr>
          <t>regulären Personalkosten</t>
        </r>
        <r>
          <rPr>
            <sz val="11"/>
            <color rgb="FF000000"/>
            <rFont val="Calibri"/>
            <family val="2"/>
          </rPr>
          <t xml:space="preserve"> und </t>
        </r>
        <r>
          <rPr>
            <b/>
            <sz val="11"/>
            <color rgb="FF000000"/>
            <rFont val="Calibri"/>
            <family val="2"/>
          </rPr>
          <t>zwingend als Eigenleistung (Matching)</t>
        </r>
        <r>
          <rPr>
            <sz val="11"/>
            <color rgb="FF000000"/>
            <rFont val="Calibri"/>
            <family val="2"/>
          </rPr>
          <t xml:space="preserve"> einzubringenden </t>
        </r>
        <r>
          <rPr>
            <b/>
            <sz val="11"/>
            <color rgb="FF000000"/>
            <rFont val="Calibri"/>
            <family val="2"/>
          </rPr>
          <t xml:space="preserve">synergetischen Personalkosten </t>
        </r>
        <r>
          <rPr>
            <sz val="11"/>
            <color rgb="FF000000"/>
            <rFont val="Calibri"/>
            <family val="2"/>
          </rPr>
          <t xml:space="preserve">unterschieden.
</t>
        </r>
      </text>
    </comment>
    <comment ref="B115" authorId="0" shapeId="0" xr:uid="{D60B4831-636F-5644-934A-57A20D518A86}">
      <text>
        <r>
          <rPr>
            <sz val="10"/>
            <color rgb="FF000000"/>
            <rFont val="Tahoma"/>
            <family val="2"/>
          </rPr>
          <t>Reguläre Personalkosten umfassen projektbezogene Personalleistungen, die während der Projektlaufzeit anfallen und potenziell durch DIZH-Fördermittel finanzierbar sind.</t>
        </r>
      </text>
    </comment>
    <comment ref="E116" authorId="1" shapeId="0" xr:uid="{6CFF27C4-FC88-5243-9B35-E8C5966F1A44}">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UZH (siehe auch Wegleitung).
</t>
        </r>
      </text>
    </comment>
    <comment ref="F116" authorId="1" shapeId="0" xr:uid="{6230199F-CF5C-534D-9DF3-2FBC4A0EB3A2}">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116" authorId="1" shapeId="0" xr:uid="{7998599A-33D5-FA46-B711-2A34A18B83CD}">
      <text>
        <r>
          <rPr>
            <b/>
            <sz val="10"/>
            <color rgb="FF000000"/>
            <rFont val="+mn-lt"/>
            <charset val="1"/>
          </rPr>
          <t>Besch-Grad</t>
        </r>
        <r>
          <rPr>
            <sz val="10"/>
            <color rgb="FF000000"/>
            <rFont val="+mn-lt"/>
            <charset val="1"/>
          </rPr>
          <t xml:space="preserve">:
</t>
        </r>
        <r>
          <rPr>
            <sz val="10"/>
            <color rgb="FF000000"/>
            <rFont val="+mn-lt"/>
            <charset val="1"/>
          </rPr>
          <t xml:space="preserve">
</t>
        </r>
        <r>
          <rPr>
            <sz val="10"/>
            <color rgb="FF000000"/>
            <rFont val="+mn-lt"/>
            <charset val="1"/>
          </rPr>
          <t xml:space="preserve">Der "Beschäftigungs-Grad" des Mitarbeiters im Projekt in %.
</t>
        </r>
      </text>
    </comment>
    <comment ref="H116" authorId="1" shapeId="0" xr:uid="{13A14AF8-2B77-5C40-9B25-2309261E6E2B}">
      <text>
        <r>
          <rPr>
            <b/>
            <sz val="10"/>
            <color rgb="FF000000"/>
            <rFont val="+mn-lt"/>
            <charset val="1"/>
          </rPr>
          <t>Monate</t>
        </r>
        <r>
          <rPr>
            <sz val="10"/>
            <color rgb="FF000000"/>
            <rFont val="+mn-lt"/>
            <charset val="1"/>
          </rPr>
          <t xml:space="preserve">:
</t>
        </r>
        <r>
          <rPr>
            <sz val="10"/>
            <color rgb="FF000000"/>
            <rFont val="+mn-lt"/>
            <charset val="1"/>
          </rPr>
          <t xml:space="preserve">Die Beschäftigungs-Dauer des Mitarbeiters in Monaten.
</t>
        </r>
      </text>
    </comment>
    <comment ref="I116" authorId="1" shapeId="0" xr:uid="{60CBC231-E8D2-5243-9A74-61564F7B505F}">
      <text>
        <r>
          <rPr>
            <sz val="10"/>
            <color rgb="FF000000"/>
            <rFont val="+mn-lt"/>
            <charset val="1"/>
          </rPr>
          <t xml:space="preserve">
</t>
        </r>
        <r>
          <rPr>
            <sz val="10"/>
            <color rgb="FF000000"/>
            <rFont val="Calibri"/>
            <family val="2"/>
          </rPr>
          <t>Der massgebliche Jahreslohn wird automatisch auf Basis der gewählten Personalkategorie übernommen und dient als Grundlage für die Berechnung der Personalkosten.</t>
        </r>
      </text>
    </comment>
    <comment ref="J116" authorId="1" shapeId="0" xr:uid="{F342B8B0-117F-144A-B7B3-EA38D8681838}">
      <text>
        <r>
          <rPr>
            <sz val="10"/>
            <color rgb="FF000000"/>
            <rFont val="Calibri"/>
            <family val="2"/>
          </rPr>
          <t>Die Personalkosten werden auf Basis des Beschäftigungsgrads bzw. der geleisteten Stunden, der Projektdauer sowie des jeweiligen Kostenansatzes berechnet.</t>
        </r>
      </text>
    </comment>
    <comment ref="C131" authorId="1" shapeId="0" xr:uid="{0926E1A2-EDF4-D64B-9E14-FD3B4C0AA484}">
      <text>
        <r>
          <rPr>
            <b/>
            <sz val="10"/>
            <color rgb="FF000000"/>
            <rFont val="+mn-lt"/>
            <charset val="1"/>
          </rPr>
          <t xml:space="preserve">Berechnung der Personalkosten:
</t>
        </r>
        <r>
          <rPr>
            <b/>
            <sz val="10"/>
            <color rgb="FF000000"/>
            <rFont val="+mn-lt"/>
            <charset val="1"/>
          </rPr>
          <t xml:space="preserve">
</t>
        </r>
        <r>
          <rPr>
            <sz val="10"/>
            <color rgb="FF000000"/>
            <rFont val="+mn-lt"/>
            <charset val="1"/>
          </rPr>
          <t xml:space="preserve">Person: Name der eingesetzten Person  
</t>
        </r>
        <r>
          <rPr>
            <sz val="10"/>
            <color rgb="FF000000"/>
            <rFont val="+mn-lt"/>
            <charset val="1"/>
          </rPr>
          <t xml:space="preserve">Personal-Kategorie: Auswahl gemäss Dropdown (hochschulspezifische Vorgaben)  
</t>
        </r>
        <r>
          <rPr>
            <sz val="10"/>
            <color rgb="FF000000"/>
            <rFont val="+mn-lt"/>
            <charset val="1"/>
          </rPr>
          <t xml:space="preserve">Aufgabe: Rolle/Funktion im Projekt  
</t>
        </r>
        <r>
          <rPr>
            <sz val="10"/>
            <color rgb="FF000000"/>
            <rFont val="+mn-lt"/>
            <charset val="1"/>
          </rPr>
          <t xml:space="preserve">
</t>
        </r>
        <r>
          <rPr>
            <sz val="10"/>
            <color rgb="FF000000"/>
            <rFont val="+mn-lt"/>
            <charset val="1"/>
          </rPr>
          <t xml:space="preserve">Besch.-Grad: Beschäftigungsgrad im Projekt (%)  
</t>
        </r>
        <r>
          <rPr>
            <sz val="10"/>
            <color rgb="FF000000"/>
            <rFont val="+mn-lt"/>
            <charset val="1"/>
          </rPr>
          <t xml:space="preserve">Monate: Dauer des Einsatzes in Monaten  
</t>
        </r>
        <r>
          <rPr>
            <sz val="10"/>
            <color rgb="FF000000"/>
            <rFont val="+mn-lt"/>
            <charset val="1"/>
          </rPr>
          <t xml:space="preserve">
</t>
        </r>
        <r>
          <rPr>
            <sz val="10"/>
            <color rgb="FF000000"/>
            <rFont val="+mn-lt"/>
            <charset val="1"/>
          </rPr>
          <t xml:space="preserve">Jahreskosten:
</t>
        </r>
        <r>
          <rPr>
            <sz val="10"/>
            <color rgb="FF000000"/>
            <rFont val="+mn-lt"/>
            <charset val="1"/>
          </rPr>
          <t xml:space="preserve">– werden bei Standardkategorien automatisch übernommen  
</t>
        </r>
        <r>
          <rPr>
            <sz val="10"/>
            <color rgb="FF000000"/>
            <rFont val="+mn-lt"/>
            <charset val="1"/>
          </rPr>
          <t xml:space="preserve">– können in vorgesehenen Zeilen manuell erfasst werden  
</t>
        </r>
        <r>
          <rPr>
            <sz val="10"/>
            <color rgb="FF000000"/>
            <rFont val="+mn-lt"/>
            <charset val="1"/>
          </rPr>
          <t xml:space="preserve">
</t>
        </r>
        <r>
          <rPr>
            <sz val="10"/>
            <color rgb="FF000000"/>
            <rFont val="+mn-lt"/>
            <charset val="1"/>
          </rPr>
          <t xml:space="preserve">Projektkosten:
</t>
        </r>
        <r>
          <rPr>
            <sz val="10"/>
            <color rgb="FF000000"/>
            <rFont val="+mn-lt"/>
            <charset val="1"/>
          </rPr>
          <t>werden automatisch auf Basis von Beschäftigungsgrad und Dauer berechnet und ins Budget übernommen.</t>
        </r>
      </text>
    </comment>
    <comment ref="B133" authorId="0" shapeId="0" xr:uid="{94FD6D0E-AA97-F045-8276-05CA0620FF1F}">
      <text>
        <r>
          <rPr>
            <sz val="10"/>
            <color rgb="FF000000"/>
            <rFont val="Calibri"/>
            <family val="2"/>
          </rPr>
          <t xml:space="preserve">Synergetische Personalkosten sind Personalleistungen, die nicht neu im beantragten DIZH-Projekt finanziert werden, sondern aus bereits bestehenden Arbeiten oder aus anderen Kontexten stammen und einen klar abgrenzbaren sowie inhaltlich wesentlichen Beitrag zum beantragten Projekt leisten.
</t>
        </r>
        <r>
          <rPr>
            <sz val="10"/>
            <color rgb="FF000000"/>
            <rFont val="Calibri"/>
            <family val="2"/>
          </rPr>
          <t xml:space="preserve">
</t>
        </r>
        <r>
          <rPr>
            <sz val="10"/>
            <color rgb="FF000000"/>
            <rFont val="Calibri"/>
            <family val="2"/>
          </rPr>
          <t xml:space="preserve">
</t>
        </r>
        <r>
          <rPr>
            <sz val="10"/>
            <color rgb="FF000000"/>
            <rFont val="Calibri"/>
            <family val="2"/>
          </rPr>
          <t xml:space="preserve">Sie werden nicht durch DIZH-Fördermittel finanziert, sondern als Eigenleistungen (Matching Funds) angerechnet.
</t>
        </r>
        <r>
          <rPr>
            <sz val="10"/>
            <color rgb="FF000000"/>
            <rFont val="Calibri"/>
            <family val="2"/>
          </rPr>
          <t xml:space="preserve">
</t>
        </r>
        <r>
          <rPr>
            <sz val="10"/>
            <color rgb="FF000000"/>
            <rFont val="Calibri"/>
            <family val="2"/>
          </rPr>
          <t xml:space="preserve">
</t>
        </r>
        <r>
          <rPr>
            <sz val="10"/>
            <color rgb="FF000000"/>
            <rFont val="Calibri"/>
            <family val="2"/>
          </rPr>
          <t xml:space="preserve">Details zur Abgrenzung siehe Wegleitung.
</t>
        </r>
      </text>
    </comment>
    <comment ref="E134" authorId="1" shapeId="0" xr:uid="{62C7D9A3-9C3B-4A44-929F-FC0B359503BF}">
      <text>
        <r>
          <rPr>
            <b/>
            <sz val="10"/>
            <color rgb="FF000000"/>
            <rFont val="+mn-lt"/>
            <charset val="1"/>
          </rPr>
          <t xml:space="preserve">Personal-Kategorie:
</t>
        </r>
        <r>
          <rPr>
            <sz val="10"/>
            <color rgb="FF000000"/>
            <rFont val="Calibri"/>
            <family val="2"/>
          </rPr>
          <t xml:space="preserve">
</t>
        </r>
        <r>
          <rPr>
            <sz val="11"/>
            <color rgb="FF000000"/>
            <rFont val="Calibri"/>
            <family val="2"/>
          </rPr>
          <t xml:space="preserve">DROP-DOWN der Personalkategorie gemäss Vorgaben UZH (siehe auch Wegleitung).
</t>
        </r>
      </text>
    </comment>
    <comment ref="F134" authorId="1" shapeId="0" xr:uid="{91586316-798B-E541-9FD3-CBFC73A42A17}">
      <text>
        <r>
          <rPr>
            <b/>
            <sz val="10"/>
            <color rgb="FF000000"/>
            <rFont val="+mn-lt"/>
            <charset val="1"/>
          </rPr>
          <t xml:space="preserve">Aufgabe: </t>
        </r>
        <r>
          <rPr>
            <sz val="10"/>
            <color rgb="FF000000"/>
            <rFont val="+mn-lt"/>
            <charset val="1"/>
          </rPr>
          <t>Aufgabe /</t>
        </r>
        <r>
          <rPr>
            <b/>
            <sz val="10"/>
            <color rgb="FF000000"/>
            <rFont val="+mn-lt"/>
            <charset val="1"/>
          </rPr>
          <t xml:space="preserve"> </t>
        </r>
        <r>
          <rPr>
            <sz val="10"/>
            <color rgb="FF000000"/>
            <rFont val="+mn-lt"/>
            <charset val="1"/>
          </rPr>
          <t xml:space="preserve">Rolle des Mitarbeiters innerhalb des Projektes
</t>
        </r>
      </text>
    </comment>
    <comment ref="G134" authorId="1" shapeId="0" xr:uid="{6DE97448-A3B1-444C-9F29-15EBE2DA7879}">
      <text>
        <r>
          <rPr>
            <b/>
            <sz val="10"/>
            <color rgb="FF000000"/>
            <rFont val="+mn-lt"/>
            <charset val="1"/>
          </rPr>
          <t>Besch-Grad</t>
        </r>
        <r>
          <rPr>
            <sz val="10"/>
            <color rgb="FF000000"/>
            <rFont val="+mn-lt"/>
            <charset val="1"/>
          </rPr>
          <t xml:space="preserve">:
</t>
        </r>
        <r>
          <rPr>
            <sz val="10"/>
            <color rgb="FF000000"/>
            <rFont val="+mn-lt"/>
            <charset val="1"/>
          </rPr>
          <t xml:space="preserve">
</t>
        </r>
        <r>
          <rPr>
            <sz val="10"/>
            <color rgb="FF000000"/>
            <rFont val="+mn-lt"/>
            <charset val="1"/>
          </rPr>
          <t xml:space="preserve">Der "Beschäftigungs-Grad" des Mitarbeiters im Projekt in %.
</t>
        </r>
        <r>
          <rPr>
            <sz val="10"/>
            <color rgb="FF000000"/>
            <rFont val="Calibri"/>
            <family val="2"/>
          </rPr>
          <t xml:space="preserve">Bei der Budgetierung von Doktorierenden sind die hochschulspezifischen Anstellungsbedingungen zu berücksichtigen. 
</t>
        </r>
        <r>
          <rPr>
            <sz val="10"/>
            <color rgb="FF000000"/>
            <rFont val="+mn-lt"/>
            <charset val="1"/>
          </rPr>
          <t xml:space="preserve">
</t>
        </r>
      </text>
    </comment>
    <comment ref="H134" authorId="1" shapeId="0" xr:uid="{067F58F7-D3A7-AB4D-95AB-37465217DBEF}">
      <text>
        <r>
          <rPr>
            <b/>
            <sz val="10"/>
            <color rgb="FF000000"/>
            <rFont val="+mn-lt"/>
            <charset val="1"/>
          </rPr>
          <t>Monate</t>
        </r>
        <r>
          <rPr>
            <sz val="10"/>
            <color rgb="FF000000"/>
            <rFont val="+mn-lt"/>
            <charset val="1"/>
          </rPr>
          <t xml:space="preserve">:
</t>
        </r>
        <r>
          <rPr>
            <sz val="10"/>
            <color rgb="FF000000"/>
            <rFont val="+mn-lt"/>
            <charset val="1"/>
          </rPr>
          <t xml:space="preserve">Die Beschäftigungs-Dauer des Mitarbeiters in Monaten.
</t>
        </r>
        <r>
          <rPr>
            <sz val="10"/>
            <color rgb="FF000000"/>
            <rFont val="+mn-lt"/>
            <charset val="1"/>
          </rPr>
          <t>Die maximale Anrechenbarkeit beträgt bei Vorleistungen 12 Monate.</t>
        </r>
      </text>
    </comment>
    <comment ref="I134" authorId="1" shapeId="0" xr:uid="{A51BF2DB-14BF-924D-9CAF-43C1D956144E}">
      <text>
        <r>
          <rPr>
            <sz val="10"/>
            <color rgb="FF000000"/>
            <rFont val="+mn-lt"/>
            <charset val="1"/>
          </rPr>
          <t xml:space="preserve">
</t>
        </r>
        <r>
          <rPr>
            <sz val="10"/>
            <color rgb="FF000000"/>
            <rFont val="Calibri"/>
            <family val="2"/>
          </rPr>
          <t>Der massgebliche Jahreslohn wird automatisch auf Basis der gewählten Personalkategorie übernommen und dient als Grundlage für die Berechnung der Personalkosten.</t>
        </r>
      </text>
    </comment>
    <comment ref="J134" authorId="1" shapeId="0" xr:uid="{852D7F95-405F-7E4C-92EB-64A5DD669762}">
      <text>
        <r>
          <rPr>
            <sz val="10"/>
            <color rgb="FF000000"/>
            <rFont val="Calibri"/>
            <family val="2"/>
          </rPr>
          <t>Die Personalkosten werden auf Basis des Beschäftigungsgrads bzw. der geleisteten Stunden, der Projektdauer sowie des jeweiligen Kostenansatzes berechnet.</t>
        </r>
      </text>
    </comment>
    <comment ref="K134" authorId="0" shapeId="0" xr:uid="{2B5289A2-C586-BC47-8401-0228E805FA96}">
      <text>
        <r>
          <rPr>
            <sz val="10"/>
            <color rgb="FF000000"/>
            <rFont val="Tahoma"/>
            <family val="2"/>
          </rPr>
          <t xml:space="preserve">
</t>
        </r>
        <r>
          <rPr>
            <sz val="10"/>
            <color rgb="FF000000"/>
            <rFont val="Calibri"/>
            <family val="2"/>
          </rPr>
          <t>Zeitlich vorgelagerte Vorleistungen müssen innerhalb von 12 Monaten vor Einreichung des Projektantrags erbracht worden sein.</t>
        </r>
      </text>
    </comment>
    <comment ref="L134" authorId="0" shapeId="0" xr:uid="{7B0BEE4A-ABE6-9E45-8735-3B2240E23851}">
      <text>
        <r>
          <rPr>
            <b/>
            <sz val="10"/>
            <color rgb="FF000000"/>
            <rFont val="Tahoma"/>
            <family val="2"/>
          </rPr>
          <t>SYNERGETISCHER BEZUG:</t>
        </r>
        <r>
          <rPr>
            <sz val="10"/>
            <color rgb="FF000000"/>
            <rFont val="Tahoma"/>
            <family val="2"/>
          </rPr>
          <t xml:space="preserve">
</t>
        </r>
        <r>
          <rPr>
            <sz val="10"/>
            <color rgb="FF000000"/>
            <rFont val="Calibri"/>
            <family val="2"/>
          </rPr>
          <t>Der projektbezogene und synergetische Beitrag ist kurz zu erläutern und in seinem Umfang plausibel zu begründen.</t>
        </r>
      </text>
    </comment>
    <comment ref="E143" authorId="0" shapeId="0" xr:uid="{D92F71FF-828F-BE45-BAF0-AD9E3F7B9CD5}">
      <text>
        <r>
          <rPr>
            <sz val="11"/>
            <color rgb="FF000000"/>
            <rFont val="Calibri"/>
            <family val="2"/>
          </rPr>
          <t xml:space="preserve">Synergetische Personalkosten umfassen Vorleistungen oder Beiträge aus anderen Kontexten (z. B. Drittmittelprojekte).
</t>
        </r>
        <r>
          <rPr>
            <sz val="11"/>
            <color rgb="FF000000"/>
            <rFont val="Calibri"/>
            <family val="2"/>
          </rPr>
          <t xml:space="preserve">
</t>
        </r>
        <r>
          <rPr>
            <sz val="11"/>
            <color rgb="FF000000"/>
            <rFont val="Calibri"/>
            <family val="2"/>
          </rPr>
          <t xml:space="preserve">Sie:
</t>
        </r>
        <r>
          <rPr>
            <sz val="11"/>
            <color rgb="FF000000"/>
            <rFont val="Calibri"/>
            <family val="2"/>
          </rPr>
          <t xml:space="preserve">– werden nicht durch DIZH finanziert  
</t>
        </r>
        <r>
          <rPr>
            <sz val="11"/>
            <color rgb="FF000000"/>
            <rFont val="Calibri"/>
            <family val="2"/>
          </rPr>
          <t xml:space="preserve">– zählen vollständig zu den Eigenleistungen  
</t>
        </r>
        <r>
          <rPr>
            <sz val="11"/>
            <color rgb="FF000000"/>
            <rFont val="Calibri"/>
            <family val="2"/>
          </rPr>
          <t xml:space="preserve">– müssen inhaltlich klar dem Projekt zugeordnet werden  
</t>
        </r>
        <r>
          <rPr>
            <sz val="11"/>
            <color rgb="FF000000"/>
            <rFont val="Calibri"/>
            <family val="2"/>
          </rPr>
          <t xml:space="preserve">
</t>
        </r>
        <r>
          <rPr>
            <sz val="11"/>
            <color rgb="FF000000"/>
            <rFont val="Calibri"/>
            <family val="2"/>
          </rPr>
          <t>Der Projektbezug ist im Feld „Kommentar / Kostenzuteilung“ zu erläutern.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Gabriele Prohaska</author>
  </authors>
  <commentList>
    <comment ref="C10" authorId="0" shapeId="0" xr:uid="{422B3A81-F97E-0242-840F-9984C9CE3012}">
      <text>
        <r>
          <rPr>
            <b/>
            <sz val="10"/>
            <color rgb="FF000000"/>
            <rFont val="Tahoma"/>
            <family val="2"/>
          </rPr>
          <t>Gabriele Prohaska:</t>
        </r>
        <r>
          <rPr>
            <sz val="10"/>
            <color rgb="FF000000"/>
            <rFont val="Tahoma"/>
            <family val="2"/>
          </rPr>
          <t xml:space="preserve">
</t>
        </r>
        <r>
          <rPr>
            <sz val="10"/>
            <color rgb="FF000000"/>
            <rFont val="Tahoma"/>
            <family val="2"/>
          </rPr>
          <t>Assistierende</t>
        </r>
      </text>
    </comment>
    <comment ref="C12" authorId="0" shapeId="0" xr:uid="{75BCA3CD-5F2B-2B42-BC4D-B2ECAAADA923}">
      <text>
        <r>
          <rPr>
            <b/>
            <sz val="10"/>
            <color rgb="FF000000"/>
            <rFont val="Tahoma"/>
            <family val="2"/>
          </rPr>
          <t>Gabriele Prohaska:</t>
        </r>
        <r>
          <rPr>
            <sz val="10"/>
            <color rgb="FF000000"/>
            <rFont val="Tahoma"/>
            <family val="2"/>
          </rPr>
          <t xml:space="preserve">
</t>
        </r>
        <r>
          <rPr>
            <sz val="10"/>
            <color rgb="FF000000"/>
            <rFont val="Tahoma"/>
            <family val="2"/>
          </rPr>
          <t>Postdoc</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Gabriele Prohaska</author>
  </authors>
  <commentList>
    <comment ref="C10" authorId="0" shapeId="0" xr:uid="{C3A6388A-8AC6-954B-B75E-251A9167A70A}">
      <text>
        <r>
          <rPr>
            <b/>
            <sz val="10"/>
            <color rgb="FF000000"/>
            <rFont val="Tahoma"/>
            <family val="2"/>
          </rPr>
          <t>Gabriele Prohaska:</t>
        </r>
        <r>
          <rPr>
            <sz val="10"/>
            <color rgb="FF000000"/>
            <rFont val="Tahoma"/>
            <family val="2"/>
          </rPr>
          <t xml:space="preserve">
</t>
        </r>
        <r>
          <rPr>
            <sz val="10"/>
            <color rgb="FF000000"/>
            <rFont val="Tahoma"/>
            <family val="2"/>
          </rPr>
          <t>Assistierende</t>
        </r>
      </text>
    </comment>
    <comment ref="C12" authorId="0" shapeId="0" xr:uid="{B37156B1-410A-1F4C-B29E-9AEC61B6779C}">
      <text>
        <r>
          <rPr>
            <b/>
            <sz val="10"/>
            <color rgb="FF000000"/>
            <rFont val="Tahoma"/>
            <family val="2"/>
          </rPr>
          <t>Gabriele Prohaska:</t>
        </r>
        <r>
          <rPr>
            <sz val="10"/>
            <color rgb="FF000000"/>
            <rFont val="Tahoma"/>
            <family val="2"/>
          </rPr>
          <t xml:space="preserve">
</t>
        </r>
        <r>
          <rPr>
            <sz val="10"/>
            <color rgb="FF000000"/>
            <rFont val="Tahoma"/>
            <family val="2"/>
          </rPr>
          <t>Postdoc</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<sst xmlns="http://schemas.openxmlformats.org/spreadsheetml/2006/main" count="967" uniqueCount="491">
  <si>
    <t>ZHAW</t>
  </si>
  <si>
    <t>ZHdK</t>
  </si>
  <si>
    <t>in %</t>
  </si>
  <si>
    <t>UZH</t>
  </si>
  <si>
    <t>PHZH</t>
  </si>
  <si>
    <t>…</t>
  </si>
  <si>
    <t>TOTAL SUBCONTRACTING</t>
  </si>
  <si>
    <t>OVERHEAD (OH)</t>
  </si>
  <si>
    <t>HS</t>
  </si>
  <si>
    <t>Person</t>
  </si>
  <si>
    <t>Personalkategorien Planung</t>
  </si>
  <si>
    <t>Pensum</t>
  </si>
  <si>
    <t>Mittelwert</t>
  </si>
  <si>
    <t>Soz.Lst</t>
  </si>
  <si>
    <t>inkl. Soz. leistungen</t>
  </si>
  <si>
    <t>Post-Docs (100% Pensum, LK 18/LS03)</t>
  </si>
  <si>
    <t>neu 80% bei gleichem Lohn. Somit werden sie günstiger bei einer 100% Hochrechnung</t>
  </si>
  <si>
    <t xml:space="preserve">Stundensätze für </t>
  </si>
  <si>
    <t>Jahresstunden</t>
  </si>
  <si>
    <t>Kosten pro Jahr</t>
  </si>
  <si>
    <t>Kosten pro Monat</t>
  </si>
  <si>
    <t>Kosten pro Tag</t>
  </si>
  <si>
    <t>Planung/Verrechnung</t>
  </si>
  <si>
    <t>für Planung</t>
  </si>
  <si>
    <t>in CHF</t>
  </si>
  <si>
    <t>bei 100% BG</t>
  </si>
  <si>
    <t>Stundensätze-Inhalt:</t>
  </si>
  <si>
    <t>Brutto-Jahreslohn</t>
  </si>
  <si>
    <t>+ Arbeitgeber Sozialleistungen (AHV, IV, EO, ALV, VK, PK)</t>
  </si>
  <si>
    <t>+ Arbeitgeber Zulagen (FAK, UVG, Verpfl. Zulagen, Pauschalspesen Lohn)</t>
  </si>
  <si>
    <t>Berechnung Jahresstunden für Planung:</t>
  </si>
  <si>
    <t xml:space="preserve">Bezahlte Jahresarbeitszeit </t>
  </si>
  <si>
    <t>- Ø Ferien</t>
  </si>
  <si>
    <t>- Ø Feiertage</t>
  </si>
  <si>
    <t>- Ø Kurzabsenzen</t>
  </si>
  <si>
    <t>- persönliche Weiterbildung (bei Dozierenden/ILV)</t>
  </si>
  <si>
    <t>Berechnung Stundensatz:</t>
  </si>
  <si>
    <t xml:space="preserve">Stundensätze-Inhalt / Jahresstunden für Planung </t>
  </si>
  <si>
    <t>Optionen Finanzierung</t>
  </si>
  <si>
    <t>ZHdK vorhanden</t>
  </si>
  <si>
    <t>benötigt</t>
  </si>
  <si>
    <t>DIZH-Institution</t>
  </si>
  <si>
    <t>overhead (vorhanden)</t>
  </si>
  <si>
    <t>Faktoren</t>
  </si>
  <si>
    <t>4*42 Selbstausbildungszeit wird noch abgezogen</t>
  </si>
  <si>
    <t>In den Kostensätzen sind folgende Sozialleistungen/Zuschläge berücksichtigt:</t>
  </si>
  <si>
    <t>- Teuerung kumuliert seit 2016</t>
  </si>
  <si>
    <t>- AHV/ALV, BU/NBU, BVG: prozentuale Anteile gem. gesetzlichen Grundlagen</t>
  </si>
  <si>
    <t>- Zuschlag für Familienzulage</t>
  </si>
  <si>
    <t>- Zuschlag für DAG</t>
  </si>
  <si>
    <t>- allfälliger Zuschlag für Einmalzulagen</t>
  </si>
  <si>
    <t>- Führungszulagen</t>
  </si>
  <si>
    <t>Zuteilung der Mitarbeitenden zum entsprechenden Lohnintervall erfolgt auf Basis des Jahreslohnes 100%
(ggf. + Führungszulage) (z.B. Jahreslohn 95' = Lohnintervall C)</t>
  </si>
  <si>
    <t>SNF ist mit Istlöhnen</t>
  </si>
  <si>
    <t>std</t>
  </si>
  <si>
    <t>Wochenb</t>
  </si>
  <si>
    <t>Wochen Ferien</t>
  </si>
  <si>
    <t>Feiertage</t>
  </si>
  <si>
    <t>Arbeitstage</t>
  </si>
  <si>
    <t>ATP A (LK 21-25)</t>
  </si>
  <si>
    <t>ATP B (LK 16 -20</t>
  </si>
  <si>
    <t>ATP C (LK 10-15)</t>
  </si>
  <si>
    <t>ATP D (LK 1-9)</t>
  </si>
  <si>
    <t>Offizielle Personal Kostensätze der PHZH für das Jahr 2025</t>
  </si>
  <si>
    <t>offizielle Kostensätze der Personalkosten der UZH für 2025</t>
  </si>
  <si>
    <t>LFP2 DOZ</t>
  </si>
  <si>
    <t>LFP1 WIMA</t>
  </si>
  <si>
    <t>offizielle Personal Kostensätze der ZHdK für das Jahr 2024</t>
  </si>
  <si>
    <t>Professor:innen III (LK 24-26)</t>
  </si>
  <si>
    <t>Professor:innen II (LK 23)</t>
  </si>
  <si>
    <t>Professor:innen I (LK 22)</t>
  </si>
  <si>
    <t>Lehr- und Forschungspersonal III (LK 23-24)</t>
  </si>
  <si>
    <t>Lehr- und Forschungspersonal II (LK 20-22)</t>
  </si>
  <si>
    <t>Lehr- und Forschungspersonal I (LK 17-19)</t>
  </si>
  <si>
    <t>Ass. (Lk 15-17)</t>
  </si>
  <si>
    <t>Praktikant:innen und Lernende (LK 12/99)</t>
  </si>
  <si>
    <t>Professor:innen (PROF) / LFP3 DOZ</t>
  </si>
  <si>
    <t>Wiss. Assistierende (WIASS)</t>
  </si>
  <si>
    <t>Angestellte (ATP)</t>
  </si>
  <si>
    <t>Hilfsassistierende ohne Bachelor (100% Pensum; LK10/LS03-11)</t>
  </si>
  <si>
    <t>Hilfsassistierende MIT Bachelor (100% Pensum, LK 13/LS03-11)</t>
  </si>
  <si>
    <t>Doktorierende 1. Jahr (idR 80% Pensum)</t>
  </si>
  <si>
    <t>Doktorierende 2. Jahr (idR 80% Pensum)</t>
  </si>
  <si>
    <t>Doktorierende 3. u. 4. Jahr (idR 80% Pensum)</t>
  </si>
  <si>
    <t>Assistierende (mind. 50% Pensum, LK 17/LS03)</t>
  </si>
  <si>
    <t>wissenschaftl. MA Lehre und Forschung (100% Pensum, LK 17/LS03)</t>
  </si>
  <si>
    <t>Prof. / Lehr- und Forschungspersonal 3</t>
  </si>
  <si>
    <t>Lehr- und Forschungspersonal  2</t>
  </si>
  <si>
    <t>Lehr- und Forschungspersonal  1</t>
  </si>
  <si>
    <t>AT Mitarbeitende</t>
  </si>
  <si>
    <t>Aufgabe</t>
  </si>
  <si>
    <t>Monate</t>
  </si>
  <si>
    <t>Blatt entsperren: Überprüfen - Blattschutz aufheben (ohne Code möglich)</t>
  </si>
  <si>
    <t>Kalkulationsschema UZH</t>
  </si>
  <si>
    <t>Kalkulationsschema ZHAW</t>
  </si>
  <si>
    <t>Kalkulationsschema ZHdK</t>
  </si>
  <si>
    <t>Kalkulationsschema PHZH</t>
  </si>
  <si>
    <t>In diesen Zeilen können die Jahreskosten manuell eingegeben werden.</t>
  </si>
  <si>
    <t>wird vom Blatt "Personalkosten" direkt übernommen</t>
  </si>
  <si>
    <t>TOTAL SACHKOSTEN</t>
  </si>
  <si>
    <t>z.B. Programmierung</t>
  </si>
  <si>
    <t>TOTAL PRAXISPARTNER</t>
  </si>
  <si>
    <t>z.B. Laptops</t>
  </si>
  <si>
    <t>z.B. Drucker</t>
  </si>
  <si>
    <t>TOTAL GERÄTE / ANLAGEN</t>
  </si>
  <si>
    <t xml:space="preserve">Zeitraum der Erbringung </t>
  </si>
  <si>
    <t>Erfassung der während der Projektlaufzeit anfallenden Personalkosten</t>
  </si>
  <si>
    <t>G</t>
  </si>
  <si>
    <t>H</t>
  </si>
  <si>
    <t>K</t>
  </si>
  <si>
    <t>Reguläre Personalkosten während Projektlaufzeit (potenziell DIZH-finanzierbar)</t>
  </si>
  <si>
    <t>Auswahlliste Synergetische Personalkosten</t>
  </si>
  <si>
    <t>Vorleistung</t>
  </si>
  <si>
    <t>Erfassung der während der Projektlaufzeit anfallenden regulären Personalkosten</t>
  </si>
  <si>
    <t>TOTAL PERSONALKOSTEN UZH (regulär und synergetisch)</t>
  </si>
  <si>
    <t>Drittmittel snergetisch</t>
  </si>
  <si>
    <t>Auswahllliste Sachkosten</t>
  </si>
  <si>
    <t>REG</t>
  </si>
  <si>
    <t>SYN</t>
  </si>
  <si>
    <t>TOTAL PERSONALKOSTEN</t>
  </si>
  <si>
    <t>SACHKOSTEN</t>
  </si>
  <si>
    <t>SUBCONTRACTING</t>
  </si>
  <si>
    <t>GERÄTE / ANLAGEN</t>
  </si>
  <si>
    <t>Personalkosten übernommen (reguläre)</t>
  </si>
  <si>
    <t>Personalkosten übernommen (synergetisch)</t>
  </si>
  <si>
    <t>TOTAL</t>
  </si>
  <si>
    <t>Weitere Personalkosten</t>
  </si>
  <si>
    <t>PERSONALKOSTEN</t>
  </si>
  <si>
    <t>VERTEILUNG GESAMTKOSTEN (IN %)</t>
  </si>
  <si>
    <t>KOSTENART</t>
  </si>
  <si>
    <t>AUFLÖSUNG VON RESERVEN (gesichert)</t>
  </si>
  <si>
    <t>UMSCHICHTUNG AUS BESTEHENDEN ERTRÄGEN (gesichert)</t>
  </si>
  <si>
    <t>EINZUBRINGENDE EIGENLEISTUNGEN</t>
  </si>
  <si>
    <t>PROJEKTINFORMATION</t>
  </si>
  <si>
    <t>ANTRAGSTELLER (NAME, HS)</t>
  </si>
  <si>
    <t>BETEILIGTE HOCHSCHULEN</t>
  </si>
  <si>
    <t>GEPLANTES STARTDATUM</t>
  </si>
  <si>
    <t>LAUFZEIT IN MONATEN</t>
  </si>
  <si>
    <t>dunkelblau = Summen</t>
  </si>
  <si>
    <t>PRAXISPARTNER (PP)</t>
  </si>
  <si>
    <t>TOTAL AUFLÖSUNG VON RESERVEN (gesichert)</t>
  </si>
  <si>
    <t>TOTAL UMSCHICHTUNG AUS BESTEHENDEN ERTRÄGEN (gesichert)</t>
  </si>
  <si>
    <t>LEGENDE</t>
  </si>
  <si>
    <t>FEHLENDE / NICHT GESICHERTE EIGENLEISTUNGEN</t>
  </si>
  <si>
    <t>Diese Wegleitung erläutert die geltenden Regeln und Grundlagen zur Budgetkalkulation für DIZH-Projekte und dient als Ausfüllhilfe für die Excel-Vorlage.</t>
  </si>
  <si>
    <t>ZWECK DER WEGLEITUNG</t>
  </si>
  <si>
    <t>AUFBAU DES BUDGETFILES</t>
  </si>
  <si>
    <t>Das Budgetfile ist in folgende Hauptbereiche gegliedert:</t>
  </si>
  <si>
    <t>Die erfassten Angaben werden automatisch in das Tabellenblatt „Personalkosten“ übernommen.</t>
  </si>
  <si>
    <t>KOSTENARTEN</t>
  </si>
  <si>
    <t>Aufbau und Struktur</t>
  </si>
  <si>
    <t>Für jede Hochschule steht ein separates Kalkulationsschema zur Verfügung.</t>
  </si>
  <si>
    <t>Jeder dieser Abschnitte ist einheitlich in zwei Bereiche gegliedert:</t>
  </si>
  <si>
    <t>Am Ende jedes Hochschulabschnitts werden automatisch berechnet:</t>
  </si>
  <si>
    <t>• Total reguläre Personalkosten</t>
  </si>
  <si>
    <t>• Total synergetische Personalkosten</t>
  </si>
  <si>
    <t>• Gesamtpersonalkosten je Hochschule</t>
  </si>
  <si>
    <t>Reguläre Personalkosten</t>
  </si>
  <si>
    <t>Reguläre Personalkosten umfassen alle Personalaufwendungen, die:</t>
  </si>
  <si>
    <t>• spezifisch für das Projekt eingeplant werden</t>
  </si>
  <si>
    <t>• während der Projektlaufzeit anfallen</t>
  </si>
  <si>
    <t>• direkt dem Projekt zugeordnet werden können</t>
  </si>
  <si>
    <t>Synergetische Personalkosten</t>
  </si>
  <si>
    <t>Erfassung und Berechnung</t>
  </si>
  <si>
    <t>Die Eingabelogik ist hochschulspezifisch ausgestaltet:</t>
  </si>
  <si>
    <t>UZH / ZHdK / PHZH</t>
  </si>
  <si>
    <t>Die Berechnung erfolgt auf Basis von:</t>
  </si>
  <si>
    <t>• Beschäftigungsgrad (%)</t>
  </si>
  <si>
    <t>• Dauer der Anstellung (Monate)</t>
  </si>
  <si>
    <t>• Jahreskosten</t>
  </si>
  <si>
    <t>→ Die Projektkosten werden automatisch berechnet.</t>
  </si>
  <si>
    <t>• Anzahl Stunden (über gesamte Projektlaufzeit)</t>
  </si>
  <si>
    <t>• Stundenansatz</t>
  </si>
  <si>
    <r>
      <t>→ Diese Kosten sind grundsätzlich </t>
    </r>
    <r>
      <rPr>
        <b/>
        <sz val="14"/>
        <color rgb="FF000000"/>
        <rFont val="Arial"/>
        <family val="2"/>
      </rPr>
      <t>DIZH-finanzierbar</t>
    </r>
    <r>
      <rPr>
        <sz val="14"/>
        <color rgb="FF000000"/>
        <rFont val="Arial"/>
        <family val="2"/>
      </rPr>
      <t>.</t>
    </r>
  </si>
  <si>
    <t>→ Diese Struktur ermöglicht eine klare Trennung der Finanzierungsarten und eine transparente Darstellung der eingesetzten Ressourcen.</t>
  </si>
  <si>
    <t>Personalkategorien</t>
  </si>
  <si>
    <t>→ Ergänzende oder abweichende Kategorien können in dafür vorgesehenen Zeilen manuell erfasst werden.</t>
  </si>
  <si>
    <t>→ Diese sind grundsätzlich zu verwenden.</t>
  </si>
  <si>
    <t>Technische Hinweise zur Nutzung</t>
  </si>
  <si>
    <t>• Die Eingabe erfolgt ausschliesslich in den vorgesehenen Feldern</t>
  </si>
  <si>
    <t>• Berechnungen erfolgen automatisch und dürfen nicht überschrieben werden</t>
  </si>
  <si>
    <t>• Zusätzliche Zeilen können durch Kopieren bestehender Zeilen eingefügt werden</t>
  </si>
  <si>
    <t>Übertragung ins Hauptbudget</t>
  </si>
  <si>
    <t>Einordnung im Budget</t>
  </si>
  <si>
    <t>Anwendungsbereich nach Kostenarten</t>
  </si>
  <si>
    <t>Dies betrifft insbesondere:</t>
  </si>
  <si>
    <t>Für bestimmte Kostenarten gelten klare Einschränkungen:</t>
  </si>
  <si>
    <t>Bei synergetischen Kosten ausserhalb der Personalkosten (insbesondere Sachkosten sowie Geräte / Anlagen) ist eine besonders sorgfältige Prüfung erforderlich.</t>
  </si>
  <si>
    <t>Dabei gilt:</t>
  </si>
  <si>
    <t>Voraussetzungen für die Anrechnung</t>
  </si>
  <si>
    <t>Damit synergetische Kosten berücksichtigt werden können, müssen:</t>
  </si>
  <si>
    <t>Typische Beispiele:</t>
  </si>
  <si>
    <t>• Reisekosten (z. B. Konferenzen, Workshops)</t>
  </si>
  <si>
    <t>• Veranstaltungs- und Verpflegungskosten</t>
  </si>
  <si>
    <t>• Publikationskosten (z. B. Open Access)</t>
  </si>
  <si>
    <t>• Verbrauchsmaterialien</t>
  </si>
  <si>
    <t>• Kommunikations- und Disseminationskosten</t>
  </si>
  <si>
    <t>Grundsätze</t>
  </si>
  <si>
    <t>Synergetische Sachkosten</t>
  </si>
  <si>
    <t>Synergetische Sachkosten sind grundsätzlich möglich, jedoch nur in begründeten Fällen.</t>
  </si>
  <si>
    <t>• klarer, projektbezogener Nutzen</t>
  </si>
  <si>
    <t>• nachvollziehbare Abgrenzung zur Grundfinanzierung</t>
  </si>
  <si>
    <t>• keine Doppelfinanzierung</t>
  </si>
  <si>
    <t>• allgemeine Infrastrukturkosten</t>
  </si>
  <si>
    <r>
      <t>Sachkosten umfassen alle projektbezogenen Aufwendungen, die </t>
    </r>
    <r>
      <rPr>
        <b/>
        <sz val="14"/>
        <color rgb="FF000000"/>
        <rFont val="Arial"/>
        <family val="2"/>
      </rPr>
      <t>nicht dem Personalaufwand zugeordnet werden können</t>
    </r>
    <r>
      <rPr>
        <sz val="14"/>
        <color rgb="FF000000"/>
        <rFont val="Arial"/>
        <family val="2"/>
      </rPr>
      <t> und für die Durchführung des Projekts erforderlich sind.</t>
    </r>
  </si>
  <si>
    <t>→  Voraussetzung:</t>
  </si>
  <si>
    <t>→ Nicht zulässig:</t>
  </si>
  <si>
    <t>• Programmierung / Softwareentwicklung</t>
  </si>
  <si>
    <t>• externe Beratungsleistungen</t>
  </si>
  <si>
    <t>• Eventorganisation</t>
  </si>
  <si>
    <t>• spezialisierte Dienstleistungen</t>
  </si>
  <si>
    <t>Einschränkungen</t>
  </si>
  <si>
    <t>Abgrenzung zu synergetischen Kosten</t>
  </si>
  <si>
    <t>Finanzierungslogik</t>
  </si>
  <si>
    <t>Beispiele</t>
  </si>
  <si>
    <t>• Hardware (z. B. Computer, Sensoren, Geräte)</t>
  </si>
  <si>
    <t>• Software / Lizenzen</t>
  </si>
  <si>
    <t>• technische Infrastruktur</t>
  </si>
  <si>
    <t>Synergetische Geräte / Infrastruktur</t>
  </si>
  <si>
    <t>Die Nutzung bestehender Geräte oder Infrastruktur kann als synergetischer Beitrag berücksichtigt werden, sofern:</t>
  </si>
  <si>
    <t>Grundsatz</t>
  </si>
  <si>
    <t>Diese setzen sich zusammen aus:</t>
  </si>
  <si>
    <t>• Overhead (20 %)</t>
  </si>
  <si>
    <t>• zusätzliche Eigenleistungen (30 %)</t>
  </si>
  <si>
    <t>Aktivierungsgrenzen</t>
  </si>
  <si>
    <t>Overhead (OH)</t>
  </si>
  <si>
    <t>Der Overhead:</t>
  </si>
  <si>
    <t>• Nutzung bestehender Infrastruktur</t>
  </si>
  <si>
    <t>• administrative Unterstützung</t>
  </si>
  <si>
    <t>• allgemeine projektbezogene Ressourcen</t>
  </si>
  <si>
    <t>Die Projektkosten setzen sich wie folgt zusammen:</t>
  </si>
  <si>
    <t>→  Gemäss Finanzierungslogik der DIZH-Initiative leisten die Hochschulen einen substanziellen Eigenbeitrag, indem sie bestehende Ressourcen einsetzen und zusätzliche Mittel mobilisieren.</t>
  </si>
  <si>
    <t>Präzisierung zu Drittmitteln</t>
  </si>
  <si>
    <t>Drittmittel können als Matching Funds angerechnet werden, sofern sie:</t>
  </si>
  <si>
    <t>Technischer Hinweis zum File:</t>
  </si>
  <si>
    <t xml:space="preserve">Das Budgetfile ist geschützt; der Blattschutz kann bei Bedarf ohne Passwort aufgehoben werden. </t>
  </si>
  <si>
    <t>→ Massgeblich ist eine nachvollziehbare Abgrenzung zwischen projektbezogenen Aufwendungen und der allgemeinen Infrastruktur der Hochschule.</t>
  </si>
  <si>
    <t>In-kind-Leistungen umfassen insbesondere bestehende Personaleinsätze, die dem Projekt anteilig zugeordnet und nachvollziehbar monetarisiert werden können.</t>
  </si>
  <si>
    <t>• Kosten, die typischerweise bereits durch Overhead oder bestehende Grundfinanzierung abgedeckt sind</t>
  </si>
  <si>
    <t>Eigenleistungen können als finanzielle Beiträge (interne Mittel) oder als In-kind-Leistungen erbracht werden.</t>
  </si>
  <si>
    <t>Finanzielle Beiträge umfassen durch die Hochschule bereitgestellte Mittel, die dem Projekt zugeordnet werden.</t>
  </si>
  <si>
    <t>Investive Ausgaben nicht DIZH-finanzierbar.</t>
  </si>
  <si>
    <t>Mietkosten unter Sachkosten erfassen.</t>
  </si>
  <si>
    <t>Voraussetzungen:</t>
  </si>
  <si>
    <t>- klarer inhaltlicher Bezug zum Projekt</t>
  </si>
  <si>
    <t>- zeitlicher Zusammenhang mit dem Projekt (inkl. Vorleistungen innerhalb der zulässigen Frist)</t>
  </si>
  <si>
    <t>- keine doppelte Anrechnung derselben Mittel</t>
  </si>
  <si>
    <t>- keine Finanzierung aus DIZH-Mitteln</t>
  </si>
  <si>
    <t>Weitere Details siehe Wegleitung.</t>
  </si>
  <si>
    <t>Es können eingeworbene oder verbindlich zugesicherte Drittmittel als Matching Funds berücksichtigt werden.
Voraussetzungen:
- klarer inhaltlicher Bezug zum Projekt
- zeitlicher Zusammenhang mit dem Projekt (inkl. Vorleistungen innerhalb der zulässigen Frist)
- keine doppelte Anrechnung derselben Mittel
- keine Finanzierung aus DIZH-Mitteln
Weitere Details siehe Wegleitung.</t>
  </si>
  <si>
    <t>KOMMENTAR</t>
  </si>
  <si>
    <t>Werte werden automatisch aus dem Blatt „Personalkosten“ übernommen. Keine manuelle Anpassung möglich.
Synergetische Personalkosten werden als Matching Funds angerechnet.
Weitere Details siehe Wegleitung.</t>
  </si>
  <si>
    <t>KOMMENTAR  (bei synergetischen Kosten Angabe obligatorisch)</t>
  </si>
  <si>
    <t>Bei Drittmitteln kann entweder das gesamte Projektbudget oder – sofern sachgerecht – nur der projektbezogene Anteil (z. B. Personaleinsatz) als Matching Funds angerechnet werden.</t>
  </si>
  <si>
    <t>Die Anrechnung erfolgt auf Basis effektiver Kosten oder nachvollziehbarer Ansätze und ist durch geeignete Nachweise (z. B. Abrechnungen oder Bestätigungen) zu belegen.</t>
  </si>
  <si>
    <t>Gesicherte Eigenleistungen sind verbindlich zugesagte und durch geeignete Nachweise (z. B. unterschriebene Bestätigungen) belegte Beiträge.</t>
  </si>
  <si>
    <t>PROJEKTINFORMATION*</t>
  </si>
  <si>
    <t>Detaillierte Erläuterungen zur Erfassung der Kosten, zur Abgrenzung von regulären und synergetischen Kosten sowie zur Projektfinanzierung finden sich in der Wegleitung.</t>
  </si>
  <si>
    <t>Dazu gehören z. B.:</t>
  </si>
  <si>
    <t>→ Allgemeine Infrastruktur (z. B. Standardarbeitsplätze) ist nicht anrechenbar.</t>
  </si>
  <si>
    <r>
      <t>• </t>
    </r>
    <r>
      <rPr>
        <b/>
        <sz val="14"/>
        <color rgb="FF000000"/>
        <rFont val="Arial"/>
        <family val="2"/>
      </rPr>
      <t>UZH:</t>
    </r>
  </si>
  <si>
    <r>
      <t>• </t>
    </r>
    <r>
      <rPr>
        <b/>
        <sz val="14"/>
        <color rgb="FF000000"/>
        <rFont val="Arial"/>
        <family val="2"/>
      </rPr>
      <t>PHZH, ZHAW, ZHdK:</t>
    </r>
  </si>
  <si>
    <t>TOTAL PERSONALKOSTEN PHZH (regulär und synergetisch)</t>
  </si>
  <si>
    <t>TOTAL PERSONALKOSTEN ZHdK (regulär und synergetisch)</t>
  </si>
  <si>
    <t>TOTAL PERSONALKOSTEN ZHAW (regulär und synergetisch)</t>
  </si>
  <si>
    <t>WEGLEITUNG FÜR DIZH BUDGET KALKULATION UND PERSONALKOSTEN</t>
  </si>
  <si>
    <t xml:space="preserve">Zusätzliche Hinweise finden sich teilweise direkt in den Zellen als Kommentare/Notizen sowie in Spalte V im File "DIZH Budget Kalkulation" (ausklappbar). </t>
  </si>
  <si>
    <t>Zusätzliche Zeilen sind durch Kopieren bestehender Zeilen einzufügen, damit Formeln, Formatierungen und Dropdown-Menüs erhalten bleiben.</t>
  </si>
  <si>
    <t>TOTAL GESICHERTE EIGENLEISTUNGEN (REG + SYN)</t>
  </si>
  <si>
    <t>ERFORDERLICHE MATCHING FUNDS TOTAL</t>
  </si>
  <si>
    <t>MATCHING FUNDS - DECKUNG</t>
  </si>
  <si>
    <t>MATCHING STATUS</t>
  </si>
  <si>
    <t>Dieser Betrag stellt die notwendige Gegenfinanzierung zum DIZH-Beitrag dar.</t>
  </si>
  <si>
    <t>Die erforderlichen Matching Funds entsprechen dem Anteil der Projektgesamtkosten, der nicht durch DIZH-Fördermittel gedeckt ist. Er beträgt 50 % der gesamten Projektkosten inkl. Overhead.</t>
  </si>
  <si>
    <t>Die erforderlichen Matching Funds werden durch folgende Komponenten gedeckt:</t>
  </si>
  <si>
    <t>• Overhead (OH)</t>
  </si>
  <si>
    <t>• Einzubringende Eigenleistungen der beteiligten Hochschulen</t>
  </si>
  <si>
    <t>Die Summe dieser Beiträge muss die erforderlichen Matching Funds vollständig decken.</t>
  </si>
  <si>
    <t>Die Budgetprüfung erfolgt entlang folgender Schritte:</t>
  </si>
  <si>
    <t>1. Ermittlung der gesamten Projektkosten inkl. Overhead</t>
  </si>
  <si>
    <t>3. Berechnung der erforderlichen Matching Funds</t>
  </si>
  <si>
    <t>4. Deckung der Matching Funds durch Overhead und Eigenleistungen</t>
  </si>
  <si>
    <t>5. Prüfung der Herkunft der Eigenleistungen</t>
  </si>
  <si>
    <t>7. Überprüfung der vollständigen Deckung der Matching Funds</t>
  </si>
  <si>
    <t>Die Eigenleistungen (Matching Funds) sind integraler Bestandteil der Projektfinanzierung und müssen verbindlich, nachvollziehbar und plausibel ausgewiesen werden.</t>
  </si>
  <si>
    <t>Die Matching Funds stehen den beantragten DIZH-Mitteln im Verhältnis 50:50 gegenüber.</t>
  </si>
  <si>
    <t>Die Eigenleistungen sind hinsichtlich ihrer Herkunft transparent auszuweisen.</t>
  </si>
  <si>
    <t>Mögliche Quellen sind:</t>
  </si>
  <si>
    <t>– Auflösung von Reserven (gesichert)</t>
  </si>
  <si>
    <t>– Umschichtung aus bestehenden Erträgen (gesichert)</t>
  </si>
  <si>
    <t>– Eingeworbene oder verbindlich zugesicherte Drittmittel mit Projektbezug</t>
  </si>
  <si>
    <t>Im Matching Status wird geprüft, ob die erforderlichen Matching Funds vollständig gedeckt sind.</t>
  </si>
  <si>
    <t>Dabei werden gegenübergestellt:</t>
  </si>
  <si>
    <t>Eine vollständige Deckung der Matching Funds ist Voraussetzung für die Förderfähigkeit.</t>
  </si>
  <si>
    <t>• Erforderliche Matching Funds</t>
  </si>
  <si>
    <t>• Total ausgewiesene Eigenleistungen</t>
  </si>
  <si>
    <t>HERKUNFT DER EIGENLEISTUNGEN</t>
  </si>
  <si>
    <t>Synergetische Personalkosten werden nicht durch DIZH-Fördermittel finanziert, sondern als Eigenleistungen (Matching Funds) angerechnet.</t>
  </si>
  <si>
    <t>6. Prüfung, dass synergetische Matching-Leistungen je Hochschule die im Budget ausgewiesenen synergetischen Kosten nicht überschreiten</t>
  </si>
  <si>
    <t>Die Projektfinanzierung stellt die Gesamtfinanzierung des Projekts dar und zeigt die Zusammensetzung der Projektkosten sowie deren Finanzierung.</t>
  </si>
  <si>
    <t>• zuzüglich Overhead (OH)</t>
  </si>
  <si>
    <t>• 50 % DIZH-Fördermittel</t>
  </si>
  <si>
    <t>• 50 % Eigenleistungen (Matching Funds)</t>
  </si>
  <si>
    <t>Für die Einordnung von Eigenleistungen ist die Funktion des Beitrags im Kontext des beantragten DIZH-Projekts massgebend. Die Finanzierungsquelle (z. B. Grundmittel oder Drittmittel) kann dabei eine Rolle spielen, ist jedoch nicht allein entscheidend.</t>
  </si>
  <si>
    <t>Synergetische Eigenleistungen sind Leistungen, die einen klar abgrenzbaren und inhaltlich wesentlichen Beitrag zum beantragten Projekt leisten und nicht als Teil der im Projekt geplanten Leistungserbringung erbracht werden, sondern auf bereits bestehenden Arbeiten oder auf Beiträgen aus anderen Kontexten beruhen.</t>
  </si>
  <si>
    <t>Solche Leistungen können insbesondere entstehen durch:</t>
  </si>
  <si>
    <t>• abgrenzbare Beiträge aus anderen Projekten oder Tätigkeiten (z. B. Drittmittelprojekte oder reguläre Hochschultätigkeit), die inhaltlich wesentlich zum beantragten Projekt beitragen</t>
  </si>
  <si>
    <t>Dabei ist eine zeitliche Vorleistung häufig, aber nicht zwingend erforderlich.</t>
  </si>
  <si>
    <t>Beiträge aus laufenden Projekten können berücksichtigt werden, sofern sie einen klar abgrenzbaren und inhaltlich wesentlichen Beitrag zum beantragten DIZH-Projekt leisten und nicht Teil der im DIZH-Projekt geplanten Leistungserbringung sind.</t>
  </si>
  <si>
    <t>Voraussetzung ist, dass diese Leistungen plausibel dargestellt und in ihrem Umfang begründet werden können sowie in einem direkten inhaltlichen Zusammenhang mit dem beantragten Projekt stehen.</t>
  </si>
  <si>
    <t>Reguläre Eigenleistungen sind demgegenüber Leistungen, die im Rahmen der Umsetzung des beantragten DIZH-Projekts selbst erbracht werden. Dazu zählen insbesondere Arbeiten, die Bestandteil der geplanten Projektaktivitäten sind.</t>
  </si>
  <si>
    <t>Synergetische Kosten werden innerhalb der jeweiligen Kostenarten separat ausgewiesen. Sie sind Bestandteil der Gesamtkosten je Hochschule und des Gesamtprojekts und werden im Rahmen der Matching Funds berücksichtigt.</t>
  </si>
  <si>
    <t>Sie sind damit Teil der Kostenkalkulation, jedoch nicht Bestandteil der über den DIZH-Sonderkredit finanzierten Mittel.</t>
  </si>
  <si>
    <t>• ein klarer und inhaltlich wesentlicher Bezug zum Projekt bestehen</t>
  </si>
  <si>
    <t>• der Beitrag plausibel dargestellt und in seinem Umfang begründet werden</t>
  </si>
  <si>
    <t>• eine quantifizierbare Darstellung erfolgen (z. B. in % oder CHF)</t>
  </si>
  <si>
    <t>Der Overhead ist Teil der Gesamtprojektkosten und wird im Rahmen der Matching Funds vollständig als Eigenleistung angerechnet.</t>
  </si>
  <si>
    <t>• klar abgrenzbar dargestellt werden können</t>
  </si>
  <si>
    <t>• nicht bereits für denselben Leistungsanteil in einem anderen Projekt angerechnet oder gebunden sind</t>
  </si>
  <si>
    <t>Der Overhead ist ein fixer kalkulatorischer Zuschlag auf die Projektkosten, der im Budget automatisch berechnet wird.</t>
  </si>
  <si>
    <t>• wird nicht separat beantragt oder eingegeben</t>
  </si>
  <si>
    <t>• wird automatisch im Budgetfile berechnet</t>
  </si>
  <si>
    <t>• zählt vollständig zu den Eigenleistungen (Matching Funds)</t>
  </si>
  <si>
    <t>→ Er ist somit kein frei disponierbarer Kostenposten, sondern ein standardisierter Zuschlag je Projekt.</t>
  </si>
  <si>
    <t>• 80 % direkte Projektkosten (z. B. Personal, Sachkosten)</t>
  </si>
  <si>
    <t>• + 20 % Overhead</t>
  </si>
  <si>
    <t>• = 100 % Gesamtprojektkosten</t>
  </si>
  <si>
    <t>→  Der Overhead ist Teil der Matching Funds (Eigenleistungen) und trägt zur Erfüllung der 50:50-Finanzierungsanforderung bei.</t>
  </si>
  <si>
    <t>Der Overhead dient dazu, die projektbezogene Nutzung bestehender Strukturen und Ressourcen der Hochschulen pauschal abzubilden.</t>
  </si>
  <si>
    <t>Die Finanzierung der Gesamtprojektkosten erfolgt im Verhältnis:</t>
  </si>
  <si>
    <t>ABGRENZUNG SYNERGETISCHE UND REGULÄRE EIGENLEISTUNGEN</t>
  </si>
  <si>
    <t>• einen klaren projektbezogenen und inhaltlich wesentlichen Bezug zum beantragten Projekt aufweisen</t>
  </si>
  <si>
    <t>• nicht aus einem DIZH-Sonderkredit stammen (keine Doppelfinanzierung innerhalb der DIZH)</t>
  </si>
  <si>
    <t>Erläuterung / Projektbezug</t>
  </si>
  <si>
    <t>*Projektinformationen werden automatisch aus dem Budgetblatt übernommen (verknüpfte Felder). Keine manuelle Bearbeitung erforderlich.</t>
  </si>
  <si>
    <t>Synergetische Personalkosten; nur als Eigenleistung / Matching anrechenbar</t>
  </si>
  <si>
    <t xml:space="preserve">Synergetischer Projektbezug </t>
  </si>
  <si>
    <t>TOTAL REGULÄRE PERSONALKOSTEN</t>
  </si>
  <si>
    <t>Technischer Hinweis:</t>
  </si>
  <si>
    <t>Die Eingabe erfolgt ausschliesslich in den vorgesehenen Feldern (siehe Legende). Berechnungen erfolgen automatisch und dürfen nicht überschrieben werden.</t>
  </si>
  <si>
    <t>Eingabefeld Kostenart / Eigenleistung</t>
  </si>
  <si>
    <t>hellblau = Eingabefelder / reguläre Kosten </t>
  </si>
  <si>
    <t>hellgelb = synergetische Kosten (Eigenleistungen)</t>
  </si>
  <si>
    <t>Jede Hochschule bzw. der/die Antragsteller:in ist verantwortlich, die für das Projekt prognostizierten Personalkosten vollständig und korrekt im entsprechenden Kalkulationsschema (UZH, ZHAW, ZHdK, PHZH) zu erfassen.</t>
  </si>
  <si>
    <t>Es wird empfohlen, das Personalkostenblatt zu Beginn der Budgeterstellung auszufüllen, da es einen wesentlichen Anteil der Gesamtkosten ausmacht.</t>
  </si>
  <si>
    <t>• Reguläre Personalkosten (projektbezogen, neu anfallend)</t>
  </si>
  <si>
    <t>Synergetische Beiträge dürfen je Hochschule maximal in der Höhe der im Budget ausgewiesenen synergetischen Kosten angerechnet werden.</t>
  </si>
  <si>
    <t>Zeilen mit Dropdown-Menü in der Spalte "Personal-Kategorie"</t>
  </si>
  <si>
    <t>Sachkosten umfassen projektbezogene Aufwendungen ohne Personalbezug. Erforderlich sind Projektnotwendigkeit, Plausibilität und Nachvollziehbarkeit. Reservepositionen sind nicht zulässig. Investive Ausgaben oberhalb der Aktivierungsgrenzen sind nicht über DIZH finanzierbar. Weitere Details siehe Wegleitung.</t>
  </si>
  <si>
    <t xml:space="preserve">• Synergetische Personalkosten </t>
  </si>
  <si>
    <t>Synergetische Kosten werden im Budgetfile nicht als eigenständige Kostenart, sondern innerhalb der jeweiligen Kostenarten (z. B. Personalkosten, Sachkosten, Geräte / Anlagen) separat ausgewiesen.</t>
  </si>
  <si>
    <t>Sie bezeichnen projektbezogene Kostenbeiträge, die einen direkten inhaltlichen Bezug zum beantragten Projekt aufweisen und in die Gesamtkalkulation des Projekts einfliessen.</t>
  </si>
  <si>
    <t>→ Synergetische Kosten werden nicht über den DIZH-Sonderkredit finanziert, sondern als Eigenleistungen (Matching Funds) ausgewiesen.</t>
  </si>
  <si>
    <t>Synergetische Kosten treten primär bei Personalkosten auf, können jedoch grundsätzlich auch in anderen Kostenarten berücksichtigt werden, sofern die Voraussetzungen erfüllt sind.</t>
  </si>
  <si>
    <t>• Sachkosten (z. B. bereits vorhandene projektbezogene Ressourcen)</t>
  </si>
  <si>
    <t>• Geräte / Anlagen (z. B. Nutzung vorhandener Infrastruktur)</t>
  </si>
  <si>
    <t>• Subcontracting: ist grundsätzlich nicht als synergetische Kosten vorgesehen, da es sich um extern vergebene Leistungserbringungen handelt, die im Rahmen des Projektantrags budgetiert und zur Finanzierung beantragt werden müssen.</t>
  </si>
  <si>
    <t>• Der Beitrag muss klar projektbezogen und abgrenzbar sein</t>
  </si>
  <si>
    <t>• Die Nutzung muss projektspezifisch und zusätzlich erfolgen</t>
  </si>
  <si>
    <t>• Es dürfen keine Kosten angesetzt werden, die bereits durch Overhead oder bestehende Grundfinanzierung gedeckt sind</t>
  </si>
  <si>
    <t>→ Insbesondere sind allgemeine Infrastrukturkosten (z. B. Standard-IT, Büroarbeitsplätze, Grundausstattung) nicht als synergetische Kosten anrechenbar.</t>
  </si>
  <si>
    <t>• Es sind nur Kosten anzugeben, die für die Projektdurchführung notwendig und nachvollziehbar sind</t>
  </si>
  <si>
    <t>• Die Kosten sind klar zu bezeichnen und kurz zu erläutern (Feld „Kommentar / Kostenzuteilung“)</t>
  </si>
  <si>
    <t>• Reservepositionen sind nicht zulässig</t>
  </si>
  <si>
    <t>Aufwendungen für projektbedingte Anpassungen oder Installationen können ebenfalls als Sachkosten berücksichtigt werden, sofern sie in Umfang und Charakter klar projektbezogen und nicht dauerhaft angelegt sind.</t>
  </si>
  <si>
    <t>Die Auswahl der Personalkategorien erfolgt über hinterlegte Dropdown-Menüs gemäss den Vorgaben der jeweiligen Hochschule.</t>
  </si>
  <si>
    <t>Dieser Abschnitt umfasst projektbezogene Ausgaben für Geräte, Anlagen und Infrastruktur, die für die Durchführung des Projekts erforderlich sind.</t>
  </si>
  <si>
    <t>• Es dürfen nur Anschaffungen berücksichtigt werden, die für das Projekt notwendig und nachvollziehbar begründet sind</t>
  </si>
  <si>
    <t>• Es gelten die jeweiligen hochschulspezifischen Aktivierungsgrenzen</t>
  </si>
  <si>
    <t>• sie keine Eigenleistungen der Hochschulen darstellen</t>
  </si>
  <si>
    <t>• werden im Budget separat ausgewiesen</t>
  </si>
  <si>
    <t>• sind somit nicht Bestandteil der relevanten Kostenbasis für die DIZH-Finanzierung</t>
  </si>
  <si>
    <t>• Subcontracting-Leistungen sind klar zu definieren und zu begründen</t>
  </si>
  <si>
    <t>• Wenn möglich, sind Offerten oder Kostenschätzungen beizulegen</t>
  </si>
  <si>
    <t>• Die Leistungen müssen für das Projekt erforderlich und angemessen sein</t>
  </si>
  <si>
    <t>• Subcontracting ist auf maximal 20 % der Gesamtprojektkosten bzw. 100 TCHF begrenzt</t>
  </si>
  <si>
    <t>• Es dürfen nur Leistungen berücksichtigt werden, die im Rahmen des Antrags geprüft und bewilligt werden</t>
  </si>
  <si>
    <t>Subcontracting ist grundsätzlich nicht als synergetische Kosten vorgesehen, da:</t>
  </si>
  <si>
    <t>• es sich um extern vergebene Leistungen handelt</t>
  </si>
  <si>
    <t>• diese im Rahmen des Projektantrags budgetiert und geprüft werden müssen</t>
  </si>
  <si>
    <t>Subcontracting umfasst extern vergebene Leistungen, die für die Umsetzung des Projekts erforderlich sind und nicht innerhalb der beteiligten Hochschulen erbracht werden können.</t>
  </si>
  <si>
    <t>• ein klarer projektbezogener Nutzen besteht</t>
  </si>
  <si>
    <t>• die Nutzung nicht bereits durch Overhead gedeckt ist</t>
  </si>
  <si>
    <t>• eine nachvollziehbare Abgrenzung erfolgt</t>
  </si>
  <si>
    <t>BERECHNETES ENDDATUM</t>
  </si>
  <si>
    <t>PROJEKTBEZEICHNUNG</t>
  </si>
  <si>
    <t>Das Tabellenblatt „Personalkosten“ dient der detaillierten Erfassung sämtlicher projektbezogener Personalkosten und bildet die Grundlage für die automatische Berechnung im Hauptblatt „DIZH Budget Kalkulation“. Eine manuelle Anpassung im Hauptblatt ist nicht vorgesehen.</t>
  </si>
  <si>
    <t>Synergetische Personalkosten umfassen Personalleistungen, die nicht neu im Rahmen des beantragten Projekts finanziert werden, sondern aus in anderen Kontexten erbrachten Tätigkeiten stammen und einen klar abgrenzbaren sowie inhaltlich wesentlichen Beitrag zum Projekt leisten.</t>
  </si>
  <si>
    <t>Die im Personalkostenblatt berechneten Werte werden automatisch in das Hauptblatt „DIZH Budget Kalkulation“ übertragen.</t>
  </si>
  <si>
    <t>→ Diese Werte dürfen nicht manuell angepasst werden.</t>
  </si>
  <si>
    <t>• zeitlich vorgelagerte Arbeiten</t>
  </si>
  <si>
    <t>Der Overhead entspricht 20 % der Gesamtprojektkosten (inkl. Overhead) bzw. 25 % der direkten Projektkosten (ohne Overhead).</t>
  </si>
  <si>
    <t>Synergetische Kosten sind vollständig als Matching Funds abzubilden; der angerechnete Betrag darf je Hochschule den im Budget ausgewiesenen Betrag nicht überschreiten.</t>
  </si>
  <si>
    <t>Beschäftigungsgrad</t>
  </si>
  <si>
    <t>Jahreslohn</t>
  </si>
  <si>
    <t>berechnete Personalkosten</t>
  </si>
  <si>
    <t>Stundensatz</t>
  </si>
  <si>
    <t>Im Abschnitt „Projektinformation“ sind die grundlegenden Angaben zum Projekt zu erfassen.</t>
  </si>
  <si>
    <t>Für eine effiziente und korrekte Bearbeitung sind insbesondere folgende Punkte zu beachten:</t>
  </si>
  <si>
    <t>5.2 SACHKOSTEN</t>
  </si>
  <si>
    <t>5.3 SUBCONTRACTING</t>
  </si>
  <si>
    <t>5.4 PRAXISPARTNER</t>
  </si>
  <si>
    <t>5.5 GERÄTE / ANLAGEN</t>
  </si>
  <si>
    <t>6. PROJEKTFINANZIERUNG</t>
  </si>
  <si>
    <t>8. MATCHING FUNDS - DECKUNG</t>
  </si>
  <si>
    <t>9. HERKUNFT DER EIGENLEISTUNGEN</t>
  </si>
  <si>
    <t>10. MATCHING STATUS</t>
  </si>
  <si>
    <t>11. SONDERPOSITION: SYNERGETISCHE KOSTEN</t>
  </si>
  <si>
    <t>12. PRÜFLOGIK DER BUDGETKALKULATION</t>
  </si>
  <si>
    <t>Die nähere Abgrenzung zwischen synergetischen und regulären Eigenleistungen erfolgt unten in Abschnitt 11 „Sonderposition: Synergetische Kosten“.</t>
  </si>
  <si>
    <t>Details zur Aktivierungsgrenze siehe Abschnitt 5.5: Geräte / Anlagen.</t>
  </si>
  <si>
    <t>Die Einordnung von Beiträgen als synergetische oder reguläre Eigenleistungen sowie die zugehörigen Konsistenzanforderungen richten sich nach Abschnitt 11 „Sonderposition: Synergetische Kosten“.</t>
  </si>
  <si>
    <r>
      <t xml:space="preserve">• </t>
    </r>
    <r>
      <rPr>
        <b/>
        <sz val="14"/>
        <color rgb="FF000000"/>
        <rFont val="Arial"/>
        <family val="2"/>
      </rPr>
      <t>Die Wegleitung folgt in ihrer Struktur dem Aufbau des Budgetfiles; Abschnitt 3 (Aufbau des Budgetfiles) bietet eine Übersicht, wobei die aufgeführten Kostenarten direkt mit den entsprechenden detaillierten Ausführungen in den nachfolgenden Abschnitten verlinkt sind und eine direkte Navigation ermöglichen</t>
    </r>
    <r>
      <rPr>
        <sz val="14"/>
        <color rgb="FF000000"/>
        <rFont val="Arial"/>
        <family val="2"/>
      </rPr>
      <t>.</t>
    </r>
  </si>
  <si>
    <t>Assistierende</t>
  </si>
  <si>
    <t>Für Vorleistungen gilt, dass diese innerhalb von 12 Monaten vor Einreichung des Projektantrags erbracht worden sein müssen.</t>
  </si>
  <si>
    <t>ANLEITUNG ZUM AUSFÜLLEN DER BUDGETDATEI</t>
  </si>
  <si>
    <r>
      <t>Die Excel-Vorlagen </t>
    </r>
    <r>
      <rPr>
        <b/>
        <sz val="14"/>
        <color theme="1"/>
        <rFont val="Arial"/>
        <family val="2"/>
      </rPr>
      <t>„DIZH Budget Kalkulation“ (Budgetfile) sowie "Personalkosten" sind zwingend zu verwenden und im Austausch mit den jeweiligen Contact Points auszufüllen</t>
    </r>
    <r>
      <rPr>
        <sz val="14"/>
        <color theme="1"/>
        <rFont val="Arial"/>
        <family val="2"/>
      </rPr>
      <t>, um eine standardisierte und richtlinienkonforme Projektbudgetierung sicherzustellen.</t>
    </r>
  </si>
  <si>
    <t>1. Projektinformationen erfassen (Tab „DIZH Budget Kalkulation“)</t>
  </si>
  <si>
    <t>2. Personalkosten erfassen (Tab „Personalkosten“)</t>
  </si>
  <si>
    <t>3. Weitere Kostenarten im Budget-Tab ergänzen</t>
  </si>
  <si>
    <t>• Es wird empfohlen, nach Erfassung der Projektinformationen das Tabellenblatt „Personalkosten“ auszufüllen, da dieses die Grundlage für die weitere Budgetierung bildet.</t>
  </si>
  <si>
    <r>
      <t xml:space="preserve">• </t>
    </r>
    <r>
      <rPr>
        <b/>
        <sz val="14"/>
        <color rgb="FF000000"/>
        <rFont val="Arial"/>
        <family val="2"/>
      </rPr>
      <t>Synergetische Kosten sind als Eigenleistungen auszuweisen. Bei der Erfassung – insbesondere im Bereich der Personalkosten – ist ein kurzer Hinweis zum synergetischen Projektbezug in den entsprechenden Kommentarfeldern zu hinterlegen.</t>
    </r>
  </si>
  <si>
    <r>
      <t xml:space="preserve">• Bei Ausgaben für Geräte / Anlagen sind die </t>
    </r>
    <r>
      <rPr>
        <b/>
        <sz val="14"/>
        <color rgb="FF000000"/>
        <rFont val="Arial"/>
        <family val="2"/>
      </rPr>
      <t>Aktivierungsgrenzen zu beachten</t>
    </r>
    <r>
      <rPr>
        <sz val="14"/>
        <color rgb="FF000000"/>
        <rFont val="Arial"/>
        <family val="2"/>
      </rPr>
      <t>. Dies gilt sinngemäss auch für investitionsähnliche Ausgaben im Bereich der Sachkosten.</t>
    </r>
  </si>
  <si>
    <t>4. Matching Funds erfassen und Angaben vervollständigen</t>
  </si>
  <si>
    <r>
      <t xml:space="preserve">• Die berechneten Personalkosten werden </t>
    </r>
    <r>
      <rPr>
        <b/>
        <sz val="14"/>
        <color rgb="FF000000"/>
        <rFont val="Arial"/>
        <family val="2"/>
      </rPr>
      <t>automatisch in das Budget-Blatt „DIZH Budget Kalkulation</t>
    </r>
    <r>
      <rPr>
        <sz val="14"/>
        <color rgb="FF000000"/>
        <rFont val="Arial"/>
        <family val="2"/>
      </rPr>
      <t>“ übertragen und dürfen dort nicht manuell angepasst werden.</t>
    </r>
  </si>
  <si>
    <r>
      <t xml:space="preserve">• Anschliessend sind die </t>
    </r>
    <r>
      <rPr>
        <b/>
        <sz val="14"/>
        <color rgb="FF000000"/>
        <rFont val="Arial"/>
        <family val="2"/>
      </rPr>
      <t xml:space="preserve">weiteren Kostenarten </t>
    </r>
    <r>
      <rPr>
        <sz val="14"/>
        <color rgb="FF000000"/>
        <rFont val="Arial"/>
        <family val="2"/>
      </rPr>
      <t xml:space="preserve">(z. B. Sachkosten, Subcontracting, Praxispartner, Geräte / Anlagen und Eigenleistungen) im </t>
    </r>
    <r>
      <rPr>
        <b/>
        <sz val="14"/>
        <color rgb="FF000000"/>
        <rFont val="Arial"/>
        <family val="2"/>
      </rPr>
      <t>Budget-Blatt</t>
    </r>
    <r>
      <rPr>
        <sz val="14"/>
        <color rgb="FF000000"/>
        <rFont val="Arial"/>
        <family val="2"/>
      </rPr>
      <t xml:space="preserve"> zu erfassen.</t>
    </r>
  </si>
  <si>
    <t>• Matching-Funds-Beiträge sind nach Institution und Unterkategorie aufzuschlüsseln.</t>
  </si>
  <si>
    <t>• Eingaben sind ausschliesslich in den vorgesehenen Feldern vorzunehmen; Formeln und automatisch berechnete Werte dürfen nicht überschrieben werden.</t>
  </si>
  <si>
    <t>• Zusätzliche Zeilen sind durch Kopieren bestehender Zeilen einzufügen, damit Formeln, Formatierungen und Dropdown-Menüs erhalten bleiben.</t>
  </si>
  <si>
    <t>• Das Budgetfile ist geschützt; der Blattschutz kann bei Bedarf ohne Passwort aufgehoben werden.</t>
  </si>
  <si>
    <t>Technischer Hinweis (Excel): Die Fensterfixierung im Tabellenblatt „DIZH Budget Kalkulation“ kann bei Bedarf über Ansicht → Fenster fixieren → Fixierung aufheben deaktiviert werden.</t>
  </si>
  <si>
    <t>Die materielle Einordnung und ausführliche Begründung erfolgt im Antragsformular; im Budgetfile ist ein klarer Verweis auf diese Ausführungen aufzunehmen.</t>
  </si>
  <si>
    <t>Subcontracting umfasst extern beauftragte Leistungen, die für das Projekt erforderlich sind und nicht durch die beteiligten Hochschulen erbracht werden können. Die Leistungen müssen klar definiert und begründet sowie nach Möglichkeit durch Offerten oder Kostenschätzungen belegt werden. Subcontracting ist auf maximal 20 % der gesamten Projektkosten bzw. CHF 100'000 begrenzt. Subcontracting kann nicht als synergetische Kosten ausgewiesen werden.
Weitere Details siehe Wegleitung.</t>
  </si>
  <si>
    <t>Kosten von Praxispartnern umfassen projektbezogene Aufwendungen, die bei externen Praxispartnern ausserhalb der beteiligten Hochschulen anfallen. Diese Kosten sind separat, transparent und nachvollziehbar auszuweisen. Sie werden von der förderfähigen Projektkostenbasis abgezogen und somit nicht durch die DIZH finanziert. Geldbeiträge von Praxispartnern können – sofern die entsprechenden Voraussetzungen erfüllt sind – separat als Drittmittel ausgewiesen werden. Kosten von Praxispartnern gelten nicht als Matching Funds der Hochschulen und dürfen nicht als synergetische Kosten erfasst werden.
Weitere Details siehe Wegleitung.</t>
  </si>
  <si>
    <t>Der Overhead wird automatisch berechnet und entspricht 20 % der gesamten förderfähigen Projektkosten inklusive Overhead bzw. 25 % der direkten Projektkosten. Weitere Einzelheiten s. Wegleitung.</t>
  </si>
  <si>
    <t>Matching Funds setzen sich aus dem Overhead (fixer kalkulatorischer Anteil) sowie zusätzlichen Eigenleistungen der Hochschulen zusammen, z. B. aus internen Mitteln, Umschichtungen oder Drittmitteln. Die Angaben müssen verbindlich, nachvollziehbar und realistisch sein. Nur tatsächlich verfügbare oder hinreichend gesicherte Mittel dürfen berücksichtigt werden. Synergetische Kosten sind Bestandteil der Projektkosten, werden jedoch nicht durch die DIZH finanziert, sondern als Matching Funds angerechnet. Sie müssen vollständig und konsistent in der Matching-Funds-Deckung abgebildet werden. Eine Doppelfinanzierung oder Mehrfachanrechnung derselben Leistungen, insbesondere in mehreren Projekten oder innerhalb der DIZH, ist nicht zulässig. Weitere Details siehe Wegleitung.</t>
  </si>
  <si>
    <r>
      <t xml:space="preserve">KOMMENTAR / KOSTENZUTEILUNG  
</t>
    </r>
    <r>
      <rPr>
        <sz val="16"/>
        <color theme="0"/>
        <rFont val="Arial"/>
        <family val="2"/>
      </rPr>
      <t>Für jede synergetische Kostenposition ist ein klarer und nachvollziehbarer Verweis auf die entsprechende Erläuterung im Antrag erforderlich. Aus dem Verweis müssen die konkrete Kostenposition, deren Betrag und deren Zuordnung eindeutig hervorgehen. Ein allgemeiner Verweis auf den Antrag genügt nicht.</t>
    </r>
  </si>
  <si>
    <t>Für synergetische Kosten ist der Projektbezug kurz und nachvollziehbar anzugeben.</t>
  </si>
  <si>
    <t>Projektspezifischer Bezug der synergetischen Kosten / Leistung …</t>
  </si>
  <si>
    <t>Personalkostenkalkulation ZHAW</t>
  </si>
  <si>
    <t>Personalkostenkalkulation UZH</t>
  </si>
  <si>
    <t>Personalkostenkalkulation ZHdK</t>
  </si>
  <si>
    <t>Personalkostenkalkulation PHZH</t>
  </si>
  <si>
    <t>Personalkategorie</t>
  </si>
  <si>
    <t>Berechnete Personalkosten</t>
  </si>
  <si>
    <t>Berechnete synergetische Personalkosten</t>
  </si>
  <si>
    <t>Erfassung der synergetischen Personalkosten</t>
  </si>
  <si>
    <t>TOTAL SYNERGETISCHE PERSONALKOSTEN</t>
  </si>
  <si>
    <t>Gesamtstunden während der Projektlaufzeit</t>
  </si>
  <si>
    <t>Synergetische Gesamtstunden</t>
  </si>
  <si>
    <t>Weitere Zeilen: bestehende Eingabezeile kopieren und einfügen.</t>
  </si>
  <si>
    <t>DIREKTE PROJEKTKOSTEN TOTAL (inkl. PP, exkl. OH)</t>
  </si>
  <si>
    <t>DIREKTE PROJEKTKOSTEN JE HOCHSCHULE (inkl. PP, exkl. OH)</t>
  </si>
  <si>
    <t>ABZÜGLICH KOSTEN PRAXISPARTNER</t>
  </si>
  <si>
    <t>DIREKTE PROJEKTKOSTEN TOTAL (exkl. PP und OH)</t>
  </si>
  <si>
    <t>GESAMTE PROJEKTKOSTEN (inkl. OH, exkl. PP)</t>
  </si>
  <si>
    <t>PROJEKTFINANZIERUNG</t>
  </si>
  <si>
    <t>DIZH-FINANZIERUNGSANTEIL (50 %)</t>
  </si>
  <si>
    <t>MATCHING-FUNDS-ANTEIL (50%)</t>
  </si>
  <si>
    <t>ERFORDERLICHE MATCHING FUNDS</t>
  </si>
  <si>
    <t xml:space="preserve">Kosten von Praxispartnern umfassen projektbezogene Aufwendungen, die bei externen Praxispartnern ausserhalb der beteiligten Hochschulen anfallen. Diese Kosten sind separat, transparent und nachvollziehbar auszuweisen. Sie werden von der förderfähigen Projektkostenbasis abgezogen und somit nicht durch die DIZH finanziert. </t>
  </si>
  <si>
    <t>Geldbeiträge von Praxispartnern können – sofern die entsprechenden Voraussetzungen erfüllt sind – separat als Drittmittel ausgewiesen werden. Kosten von Praxispartnern gelten nicht als Matching Funds der Hochschulen und dürfen nicht als synergetische Kosten erfasst werden.</t>
  </si>
  <si>
    <t>7. ERFORDERLICHE MATCHING FUNDS</t>
  </si>
  <si>
    <t>Bei den Matching Funds ist zwischen synergetischen und übrigen Eigenleistungen zu unterscheiden. Synergetische Beiträge müssen im Budgetfile ausgewiesen sein und werden im Antragsformular ausführlich begründet. Im Budgetfile sind der Projektbezug kurz anzugeben und ein klarer Verweis auf die entsprechende Erläuterung im Antrag aufzunehmen.</t>
  </si>
  <si>
    <t>Kosten von Praxispartnern:</t>
  </si>
  <si>
    <t>• gelten nicht als Matching Funds der Hochschulen</t>
  </si>
  <si>
    <t>• werden von der förderfähigen Projektkostenbasis abgezogen</t>
  </si>
  <si>
    <t>Die Angabe des Projektbezugs im entsprechenden Feld ist obligatorisch; die ausführliche Begründung erfolgt im Antragsformular.</t>
  </si>
  <si>
    <t>Projektbedingte Mietkosten für zusätzlich erforderliche Räume, Infrastruktur oder Geräte können als Sachkosten berücksichtigt werden, sofern sie nicht bereits durch den Overhead abgedeckt sind.</t>
  </si>
  <si>
    <t>• Die Angaben sind nachvollziehbar zu beschreiben und zu quantifizieren.</t>
  </si>
  <si>
    <t>• Kosten und Leistungen von Praxispartnern sind transparent und nachvollziehbar auszuweisen.</t>
  </si>
  <si>
    <t>Kosten von Praxispartnern sind nicht als synergetische Kosten zu erfassen, da:</t>
  </si>
  <si>
    <t>• sie separat ausgewiesen und von der förderfähigen Projektkostenbasis abgezogen werden</t>
  </si>
  <si>
    <t>• Kosten von Praxispartnern: werden separat im Abschnitt „Praxispartner“ ausgewiesen und sind nicht als synergetische Kosten zu erfassen</t>
  </si>
  <si>
    <t>Die für die DIZH-Finanzierung relevanten Projektkosten setzen sich zusammen aus:</t>
  </si>
  <si>
    <t>→ Die Summe dieser beiden Komponenten ergibt die gesamten Projektkosten inkl. Overhead.</t>
  </si>
  <si>
    <t>2. Bestimmung des DIZH-Förderanteils</t>
  </si>
  <si>
    <t>→ Anschaffungen oberhalb der jeweiligen Aktivierungsgrenzen sind nicht über den DIZH-Sonderkredit finanzierbar und müssen über die regulären Beschaffungsprozesse der Hochschule finanziert werden.</t>
  </si>
  <si>
    <t>Sofern einzelne Ausgaben die hochschulspezifischen Aktivierungsgrenzen überschreiten und einen investitionsähnlichen Charakter aufweisen, können diese nicht über den DIZH-Sonderkredit finanziert werden.</t>
  </si>
  <si>
    <t>• direkten Projektkosten ohne Kosten von Praxispartnern (z. B. Personal-, Sachkosten, Subcontracting etc.)</t>
  </si>
  <si>
    <t>→  Die ausführliche inhaltliche Einordnung synergetischer Beiträge hat im Antragsformular zu erfolgen. Im Budgetfile sind der Projektbezug kurz anzugeben und eine knappe, nachvollziehbare Referenz auf die entsprechende Begründung im Antragsformular aufzunehmen, damit die Zuordnung im Budget und die Prüfung der Konsistenz möglich bleiben.</t>
  </si>
  <si>
    <t>•  Mobilien (z. B. Geräte, Hardware): über 50 TCHF; immaterielle Anlagen (z. B. Software): über 200 TCHF</t>
  </si>
  <si>
    <t>• Aktivierungsgrenze grundsätzlich 50 TCHF; massgeblich sind die jeweiligen hochschulspezifischen Vorgaben.</t>
  </si>
  <si>
    <t>Nur Anlagen innerhalb der geltenden hochschulspezifischen Aktivierungsgrenzen anrechenbar.</t>
  </si>
  <si>
    <t>Bitte den Wert aus «GESAMTE PROJEKTKOSTEN (inkl. OH, exkl. PP)» in Selectus übernehmen.</t>
  </si>
  <si>
    <t>itte den Wert aus «DIZH-FINANZIERUNGSANTEIL (50 %)» in Selectus übernehmen.</t>
  </si>
  <si>
    <t>Bitte den Wert aus «MATCHING-FUNDS-ANTEIL (50 %)» in Selectus übernehmen.</t>
  </si>
  <si>
    <t>EINGEWORBENE / GESICHERTE DRITTMITTEL</t>
  </si>
  <si>
    <t>TOTAL EINGEWORBENE / GESICHERTE DRITTMITTEL</t>
  </si>
  <si>
    <t>Beachte: Synergetische Kosten dürfen je Hochschule maximal 50 % der direkten Projektkosten (exkl. OH) betragen.</t>
  </si>
  <si>
    <t>Dieser Abschnitt umfasst projektbezogene Geräte, Einrichtungen und technische Infrastruktur. Es gelten die jeweiligen Aktivierungsgrenzen der Hochschulen. Aufwendungen oberhalb dieser Grenzen sind nicht durch die DIZH förderfähig. Aufwendungen innerhalb der geltenden hochschulspezifischen Aktivierungsgrenzen können berücksichtigt werden, sofern sie für das Projekt erforderlich und entsprechend begründet sind. Die Nutzung bestehender Geräte oder Infrastruktur kann als synergetische Kosten ausgewiesen werden, sofern ein eindeutiger Projektbezug besteht, keine Doppelfinanzierung erfolgt und die Kosten nicht bereits durch den Overhead abgegolten sind. Projektbedingte Mietkosten für zusätzlich erforderliche Räume oder Infrastruktur können unter den Sachkosten erfasst werden, sofern sie nicht bereits durch den Overhead abgedeckt sind. Weitere Details siehe Wegleitung.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</si>
</sst>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 #,##0.00_ ;_ * \-#,##0.00_ ;_ * &quot;-&quot;??_ ;_ @_ "/>
    <numFmt numFmtId="164" formatCode="_-* #,##0.00_-;\-* #,##0.00_-;_-* &quot;-&quot;??_-;_-@_-"/>
    <numFmt numFmtId="165" formatCode="_-* #,##0_-;\-* #,##0_-;_-* &quot;-&quot;??_-;_-@_-"/>
    <numFmt numFmtId="166" formatCode="_ * #\'##0.00_ ;_ * \-#\'##0.00_ ;_ * &quot;-&quot;??_ ;_ @_ "/>
    <numFmt numFmtId="167" formatCode="_-* #\'##0_-;\-* #\'##0_-;_-* &quot;-&quot;??_-;_-@_-"/>
    <numFmt numFmtId="168" formatCode="_ * #,##0_ ;_ * \-#,##0_ ;_ * &quot;-&quot;??_ ;_ @_ "/>
    <numFmt numFmtId="169" formatCode="_-* #\'##0.0_-;\-* #\'##0.0_-;_-* &quot;-&quot;??_-;_-@_-"/>
    <numFmt numFmtId="170" formatCode="0.0%"/>
  </numFmts>
  <fonts count="94">
    <font>
      <sz val="12"/>
      <color theme="1"/>
      <name val="Calibri"/>
      <family val="2"/>
      <scheme val="minor"/>
    </font>
    <font>
      <sz val="10"/>
      <color theme="1"/>
      <name val="Arial"/>
      <family val="2"/>
    </font>
    <font>
      <sz val="12"/>
      <color theme="1"/>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font>
    <font>
      <b/>
      <sz val="10"/>
      <color rgb="FF000000"/>
      <name val="Calibri"/>
      <family val="2"/>
    </font>
    <font>
      <sz val="11"/>
      <color theme="1"/>
      <name val="HelveticaNeueLT Com 55 Roman"/>
      <family val="2"/>
    </font>
    <font>
      <sz val="10"/>
      <color theme="1"/>
      <name val="HelveticaNeueLT Com 55 Roman"/>
      <family val="2"/>
    </font>
    <font>
      <b/>
      <sz val="10"/>
      <color theme="1"/>
      <name val="HelveticaNeueLT Com 55 Roman"/>
      <family val="2"/>
    </font>
    <font>
      <sz val="10"/>
      <name val="HelveticaNeueLT Com 55 Roman"/>
      <family val="2"/>
    </font>
    <font>
      <b/>
      <sz val="11"/>
      <name val="HelveticaNeueLT Com 55 Roman"/>
      <family val="2"/>
    </font>
    <font>
      <i/>
      <sz val="8"/>
      <name val="HelveticaNeueLT Com 55 Roman"/>
      <family val="2"/>
    </font>
    <font>
      <b/>
      <sz val="10"/>
      <color rgb="FF000000"/>
      <name val="+mn-lt"/>
      <charset val="1"/>
    </font>
    <font>
      <sz val="10"/>
      <color rgb="FF000000"/>
      <name val="+mn-lt"/>
      <charset val="1"/>
    </font>
    <font>
      <i/>
      <sz val="10"/>
      <color rgb="FF000000"/>
      <name val="+mn-lt"/>
      <charset val="1"/>
    </font>
    <font>
      <u/>
      <sz val="12"/>
      <color theme="10"/>
      <name val="Calibri"/>
      <family val="2"/>
      <scheme val="minor"/>
    </font>
    <font>
      <sz val="10"/>
      <color theme="1"/>
      <name val="Arial"/>
      <family val="2"/>
    </font>
    <font>
      <b/>
      <sz val="14"/>
      <color theme="1"/>
      <name val="Arial"/>
      <family val="2"/>
    </font>
    <font>
      <i/>
      <sz val="9"/>
      <name val="Arial"/>
      <family val="2"/>
    </font>
    <font>
      <sz val="10"/>
      <name val="Arial"/>
      <family val="2"/>
    </font>
    <font>
      <sz val="12"/>
      <color theme="1"/>
      <name val="Arial"/>
      <family val="2"/>
    </font>
    <font>
      <i/>
      <sz val="12"/>
      <color theme="1"/>
      <name val="Arial"/>
      <family val="2"/>
    </font>
    <font>
      <b/>
      <sz val="10"/>
      <color theme="1"/>
      <name val="HelveticaNeueLT Com 55 Roman"/>
      <family val="2"/>
    </font>
    <font>
      <sz val="12"/>
      <color theme="1"/>
      <name val="Helvetica"/>
      <family val="2"/>
    </font>
    <font>
      <i/>
      <sz val="12"/>
      <color theme="1"/>
      <name val="Helvetica"/>
      <family val="2"/>
    </font>
    <font>
      <sz val="10"/>
      <color theme="1"/>
      <name val="Helvetica"/>
      <family val="2"/>
    </font>
    <font>
      <sz val="8"/>
      <color theme="1"/>
      <name val="Helvetica"/>
      <family val="2"/>
    </font>
    <font>
      <b/>
      <sz val="8"/>
      <color theme="1"/>
      <name val="Helvetica"/>
      <family val="2"/>
    </font>
    <font>
      <b/>
      <i/>
      <sz val="10"/>
      <color rgb="FF000000"/>
      <name val="+mn-lt"/>
      <charset val="1"/>
    </font>
    <font>
      <b/>
      <sz val="10"/>
      <name val="HelveticaNeueLT Com 55 Roman"/>
      <family val="2"/>
    </font>
    <font>
      <sz val="10"/>
      <color rgb="FF000000"/>
      <name val="Calibri"/>
      <family val="2"/>
      <scheme val="minor"/>
    </font>
    <font>
      <sz val="10"/>
      <color theme="1"/>
      <name val="Tahoma"/>
      <family val="2"/>
    </font>
    <font>
      <sz val="8"/>
      <color theme="1"/>
      <name val="Arial"/>
      <family val="2"/>
    </font>
    <font>
      <b/>
      <sz val="12"/>
      <color theme="1"/>
      <name val="Arial"/>
      <family val="2"/>
    </font>
    <font>
      <b/>
      <sz val="12"/>
      <color theme="1"/>
      <name val="Arial Black"/>
      <family val="2"/>
    </font>
    <font>
      <sz val="12"/>
      <color theme="1"/>
      <name val="Arial Black"/>
      <family val="2"/>
    </font>
    <font>
      <b/>
      <sz val="10"/>
      <color theme="1"/>
      <name val="Arial"/>
      <family val="2"/>
    </font>
    <font>
      <b/>
      <sz val="8"/>
      <color theme="1"/>
      <name val="Arial"/>
      <family val="2"/>
    </font>
    <font>
      <sz val="16"/>
      <color theme="1"/>
      <name val="Arial Black"/>
      <family val="2"/>
    </font>
    <font>
      <b/>
      <sz val="10"/>
      <name val="Arial"/>
      <family val="2"/>
    </font>
    <font>
      <sz val="12"/>
      <name val="Arial"/>
      <family val="2"/>
    </font>
    <font>
      <b/>
      <sz val="10"/>
      <name val="Arial Black"/>
      <family val="2"/>
    </font>
    <font>
      <sz val="12"/>
      <color rgb="FFFF0000"/>
      <name val="Helvetica"/>
      <family val="2"/>
    </font>
    <font>
      <sz val="12"/>
      <color rgb="FFFF0000"/>
      <name val="Arial"/>
      <family val="2"/>
    </font>
    <font>
      <sz val="14"/>
      <color theme="0"/>
      <name val="Helvetica"/>
      <family val="2"/>
    </font>
    <font>
      <b/>
      <sz val="16"/>
      <color theme="0"/>
      <name val="Arial"/>
      <family val="2"/>
    </font>
    <font>
      <sz val="14"/>
      <color theme="1"/>
      <name val="Helvetica"/>
      <family val="2"/>
    </font>
    <font>
      <sz val="12"/>
      <color theme="0"/>
      <name val="Arial"/>
      <family val="2"/>
    </font>
    <font>
      <u/>
      <sz val="14"/>
      <color theme="4"/>
      <name val="Calibri"/>
      <family val="2"/>
      <scheme val="minor"/>
    </font>
    <font>
      <b/>
      <sz val="14"/>
      <color theme="0"/>
      <name val="Arial Black"/>
      <family val="2"/>
    </font>
    <font>
      <b/>
      <sz val="12"/>
      <color theme="3" tint="-0.249977111117893"/>
      <name val="Arial Black"/>
      <family val="2"/>
    </font>
    <font>
      <b/>
      <sz val="14"/>
      <color theme="0"/>
      <name val="Arial"/>
      <family val="2"/>
    </font>
    <font>
      <b/>
      <sz val="16"/>
      <color theme="0"/>
      <name val="Arial Black"/>
      <family val="2"/>
    </font>
    <font>
      <sz val="11"/>
      <color rgb="FF000000"/>
      <name val="Calibri"/>
      <family val="2"/>
    </font>
    <font>
      <sz val="16"/>
      <color theme="0"/>
      <name val="Arial"/>
      <family val="2"/>
    </font>
    <font>
      <sz val="14"/>
      <color theme="0"/>
      <name val="Arial"/>
      <family val="2"/>
    </font>
    <font>
      <b/>
      <sz val="12"/>
      <color theme="3" tint="-0.249977111117893"/>
      <name val="Arial"/>
      <family val="2"/>
    </font>
    <font>
      <sz val="14"/>
      <color theme="1"/>
      <name val="Arial"/>
      <family val="2"/>
    </font>
    <font>
      <b/>
      <sz val="16"/>
      <color theme="1"/>
      <name val="Arial"/>
      <family val="2"/>
    </font>
    <font>
      <sz val="16"/>
      <color theme="1"/>
      <name val="Arial"/>
      <family val="2"/>
    </font>
    <font>
      <sz val="16"/>
      <color rgb="FFFF0000"/>
      <name val="Arial"/>
      <family val="2"/>
    </font>
    <font>
      <sz val="16"/>
      <name val="Arial"/>
      <family val="2"/>
    </font>
    <font>
      <i/>
      <sz val="14"/>
      <color theme="1"/>
      <name val="Arial"/>
      <family val="2"/>
    </font>
    <font>
      <b/>
      <sz val="11"/>
      <color rgb="FF000000"/>
      <name val="Calibri"/>
      <family val="2"/>
    </font>
    <font>
      <sz val="18"/>
      <color theme="0"/>
      <name val="Arial"/>
      <family val="2"/>
    </font>
    <font>
      <b/>
      <sz val="18"/>
      <color theme="0"/>
      <name val="Arial"/>
      <family val="2"/>
    </font>
    <font>
      <sz val="12"/>
      <color rgb="FF000000"/>
      <name val="Arial"/>
      <family val="2"/>
    </font>
    <font>
      <sz val="14"/>
      <color rgb="FF000000"/>
      <name val="Arial"/>
      <family val="2"/>
    </font>
    <font>
      <b/>
      <sz val="14"/>
      <color rgb="FF000000"/>
      <name val="Arial"/>
      <family val="2"/>
    </font>
    <font>
      <sz val="16"/>
      <color theme="1"/>
      <name val="Calibri"/>
      <family val="2"/>
      <scheme val="minor"/>
    </font>
    <font>
      <i/>
      <sz val="14"/>
      <color rgb="FF000000"/>
      <name val="Arial"/>
      <family val="2"/>
    </font>
    <font>
      <sz val="14"/>
      <color theme="1"/>
      <name val="Calibri"/>
      <family val="2"/>
      <scheme val="minor"/>
    </font>
    <font>
      <sz val="26"/>
      <name val="Arial"/>
      <family val="2"/>
    </font>
    <font>
      <sz val="10"/>
      <color rgb="FF000000"/>
      <name val="Arial"/>
      <family val="34"/>
    </font>
    <font>
      <sz val="12"/>
      <color theme="0"/>
      <name val="Helvetica"/>
      <family val="2"/>
    </font>
    <font>
      <sz val="10"/>
      <color rgb="FFFF0000"/>
      <name val="Helvetica"/>
      <family val="2"/>
    </font>
    <font>
      <b/>
      <sz val="18"/>
      <color theme="1"/>
      <name val="Helvetica"/>
      <family val="2"/>
    </font>
    <font>
      <b/>
      <sz val="18"/>
      <color theme="0"/>
      <name val="Arial Black"/>
      <family val="2"/>
    </font>
    <font>
      <sz val="18"/>
      <color theme="1"/>
      <name val="Arial"/>
      <family val="2"/>
    </font>
    <font>
      <sz val="18"/>
      <name val="Arial"/>
      <family val="2"/>
    </font>
    <font>
      <sz val="18"/>
      <color theme="1"/>
      <name val="Helvetica"/>
      <family val="2"/>
    </font>
    <font>
      <sz val="12"/>
      <color theme="2" tint="-0.249977111117893"/>
      <name val="Arial"/>
      <family val="2"/>
    </font>
    <font>
      <b/>
      <sz val="14"/>
      <color rgb="FF002060"/>
      <name val="Arial"/>
      <family val="2"/>
    </font>
    <font>
      <sz val="14"/>
      <color rgb="FF002060"/>
      <name val="Arial"/>
      <family val="2"/>
    </font>
    <font>
      <sz val="13"/>
      <color theme="1"/>
      <name val="Helvetica Neue"/>
      <family val="2"/>
    </font>
    <font>
      <u/>
      <sz val="16"/>
      <color theme="4" tint="-0.499984740745262"/>
      <name val="Arial"/>
      <family val="2"/>
    </font>
    <font>
      <sz val="12"/>
      <color theme="3" tint="-0.249977111117893"/>
      <name val="Arial Black"/>
      <family val="2"/>
    </font>
    <font>
      <b/>
      <i/>
      <sz val="14"/>
      <name val="Arial"/>
      <family val="2"/>
    </font>
    <font>
      <sz val="12"/>
      <color rgb="FF000000"/>
      <name val="Calibri"/>
      <family val="2"/>
      <scheme val="minor"/>
    </font>
    <font>
      <sz val="18"/>
      <color rgb="FF000000"/>
      <name val="Calibri"/>
      <family val="2"/>
    </font>
    <font>
      <b/>
      <sz val="13"/>
      <color theme="1"/>
      <name val="Helvetica Neue"/>
      <family val="2"/>
    </font>
    <font>
      <sz val="12"/>
      <color theme="1"/>
      <name val="Segoe UI"/>
    </font>
  </fonts>
  <fills count="29">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rgb="FF7030A0"/>
        <bgColor indexed="64"/>
      </patternFill>
    </fill>
    <fill>
      <patternFill patternType="solid">
        <fgColor theme="4"/>
        <bgColor indexed="64"/>
      </patternFill>
    </fill>
    <fill>
      <patternFill patternType="solid">
        <fgColor theme="9" tint="-0.249977111117893"/>
        <bgColor indexed="64"/>
      </patternFill>
    </fill>
    <fill>
      <patternFill patternType="solid">
        <fgColor rgb="FF002060"/>
        <bgColor indexed="64"/>
      </patternFill>
    </fill>
    <fill>
      <patternFill patternType="solid">
        <fgColor theme="9" tint="-0.49998474074526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2" tint="-0.749992370372631"/>
        <bgColor indexed="64"/>
      </patternFill>
    </fill>
    <fill>
      <patternFill patternType="solid">
        <fgColor theme="7"/>
        <bgColor indexed="64"/>
      </patternFill>
    </fill>
    <fill>
      <patternFill patternType="solid">
        <fgColor rgb="FFF1CCDE"/>
        <bgColor indexed="64"/>
      </patternFill>
    </fill>
    <fill>
      <patternFill patternType="solid">
        <fgColor rgb="FFF1CCDE"/>
        <bgColor rgb="FF000000"/>
      </patternFill>
    </fill>
    <fill>
      <patternFill patternType="solid">
        <fgColor rgb="FFFFC0B0"/>
        <bgColor indexed="64"/>
      </patternFill>
    </fill>
  </fills>
  <borders count="91">
    <border>
      <left/>
      <right/>
      <top/>
      <bottom/>
      <diagonal/>
    </border>
    <border>
      <left style="thin">
        <color auto="1"/>
      </left>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theme="0"/>
      </left>
      <right style="thick">
        <color theme="0"/>
      </right>
      <top style="dashed">
        <color auto="1"/>
      </top>
      <bottom style="dashed">
        <color auto="1"/>
      </bottom>
      <diagonal/>
    </border>
    <border>
      <left style="thick">
        <color theme="0"/>
      </left>
      <right style="thick">
        <color theme="0"/>
      </right>
      <top/>
      <bottom style="dashed">
        <color auto="1"/>
      </bottom>
      <diagonal/>
    </border>
    <border>
      <left style="thick">
        <color theme="0"/>
      </left>
      <right style="thick">
        <color theme="0"/>
      </right>
      <top style="thin">
        <color theme="1"/>
      </top>
      <bottom style="thin">
        <color theme="1"/>
      </bottom>
      <diagonal/>
    </border>
    <border>
      <left style="thick">
        <color theme="0"/>
      </left>
      <right style="thick">
        <color theme="0"/>
      </right>
      <top/>
      <bottom/>
      <diagonal/>
    </border>
    <border>
      <left/>
      <right/>
      <top style="thick">
        <color theme="0"/>
      </top>
      <bottom style="thick">
        <color theme="0"/>
      </bottom>
      <diagonal/>
    </border>
    <border>
      <left style="thick">
        <color theme="0"/>
      </left>
      <right/>
      <top style="thin">
        <color theme="1"/>
      </top>
      <bottom style="thin">
        <color theme="1"/>
      </bottom>
      <diagonal/>
    </border>
    <border>
      <left/>
      <right style="thick">
        <color theme="0"/>
      </right>
      <top style="thin">
        <color theme="1"/>
      </top>
      <bottom style="thin">
        <color theme="1"/>
      </bottom>
      <diagonal/>
    </border>
    <border>
      <left style="medium">
        <color theme="0"/>
      </left>
      <right style="medium">
        <color theme="0"/>
      </right>
      <top/>
      <bottom/>
      <diagonal/>
    </border>
    <border>
      <left style="medium">
        <color theme="0"/>
      </left>
      <right style="medium">
        <color theme="0"/>
      </right>
      <top style="thin">
        <color indexed="64"/>
      </top>
      <bottom style="thin">
        <color indexed="64"/>
      </bottom>
      <diagonal/>
    </border>
    <border>
      <left style="thin">
        <color theme="0"/>
      </left>
      <right style="thin">
        <color theme="0"/>
      </right>
      <top style="thin">
        <color auto="1"/>
      </top>
      <bottom style="thin">
        <color auto="1"/>
      </bottom>
      <diagonal/>
    </border>
    <border>
      <left style="thin">
        <color theme="0"/>
      </left>
      <right style="thin">
        <color theme="0"/>
      </right>
      <top style="thin">
        <color auto="1"/>
      </top>
      <bottom/>
      <diagonal/>
    </border>
    <border>
      <left/>
      <right style="thin">
        <color theme="0"/>
      </right>
      <top style="thin">
        <color auto="1"/>
      </top>
      <bottom style="thin">
        <color theme="0"/>
      </bottom>
      <diagonal/>
    </border>
    <border>
      <left style="thin">
        <color theme="0"/>
      </left>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bottom/>
      <diagonal/>
    </border>
    <border>
      <left style="thin">
        <color theme="0"/>
      </left>
      <right style="thin">
        <color theme="0"/>
      </right>
      <top/>
      <bottom style="dashed">
        <color auto="1"/>
      </bottom>
      <diagonal/>
    </border>
    <border>
      <left/>
      <right/>
      <top style="thin">
        <color theme="0"/>
      </top>
      <bottom style="thin">
        <color auto="1"/>
      </bottom>
      <diagonal/>
    </border>
    <border>
      <left/>
      <right style="medium">
        <color theme="0"/>
      </right>
      <top style="thin">
        <color indexed="64"/>
      </top>
      <bottom style="thin">
        <color indexed="64"/>
      </bottom>
      <diagonal/>
    </border>
    <border>
      <left style="medium">
        <color theme="0"/>
      </left>
      <right/>
      <top style="thin">
        <color indexed="64"/>
      </top>
      <bottom style="thin">
        <color indexed="64"/>
      </bottom>
      <diagonal/>
    </border>
    <border>
      <left/>
      <right/>
      <top/>
      <bottom style="thin">
        <color theme="1"/>
      </bottom>
      <diagonal/>
    </border>
    <border>
      <left/>
      <right/>
      <top style="thin">
        <color theme="1"/>
      </top>
      <bottom style="thin">
        <color theme="1"/>
      </bottom>
      <diagonal/>
    </border>
    <border>
      <left style="thin">
        <color theme="0"/>
      </left>
      <right/>
      <top style="thin">
        <color indexed="64"/>
      </top>
      <bottom style="thin">
        <color indexed="64"/>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indexed="64"/>
      </bottom>
      <diagonal/>
    </border>
    <border>
      <left/>
      <right style="thin">
        <color theme="0"/>
      </right>
      <top style="thin">
        <color auto="1"/>
      </top>
      <bottom style="thin">
        <color auto="1"/>
      </bottom>
      <diagonal/>
    </border>
    <border>
      <left style="thin">
        <color theme="0"/>
      </left>
      <right style="thin">
        <color theme="0"/>
      </right>
      <top style="medium">
        <color theme="1"/>
      </top>
      <bottom style="thin">
        <color auto="1"/>
      </bottom>
      <diagonal/>
    </border>
    <border>
      <left style="thin">
        <color theme="0"/>
      </left>
      <right/>
      <top style="thin">
        <color indexed="64"/>
      </top>
      <bottom/>
      <diagonal/>
    </border>
    <border>
      <left/>
      <right style="thin">
        <color theme="0"/>
      </right>
      <top style="thin">
        <color indexed="64"/>
      </top>
      <bottom/>
      <diagonal/>
    </border>
    <border>
      <left/>
      <right style="thin">
        <color theme="0"/>
      </right>
      <top/>
      <bottom style="thin">
        <color indexed="64"/>
      </bottom>
      <diagonal/>
    </border>
    <border>
      <left style="thin">
        <color theme="0"/>
      </left>
      <right/>
      <top/>
      <bottom style="thin">
        <color indexed="64"/>
      </bottom>
      <diagonal/>
    </border>
    <border>
      <left style="thin">
        <color theme="0"/>
      </left>
      <right/>
      <top style="medium">
        <color theme="1"/>
      </top>
      <bottom style="thin">
        <color auto="1"/>
      </bottom>
      <diagonal/>
    </border>
    <border>
      <left/>
      <right style="thin">
        <color theme="0"/>
      </right>
      <top style="medium">
        <color theme="1"/>
      </top>
      <bottom style="thin">
        <color auto="1"/>
      </bottom>
      <diagonal/>
    </border>
    <border>
      <left style="medium">
        <color theme="0"/>
      </left>
      <right style="medium">
        <color theme="0"/>
      </right>
      <top style="medium">
        <color theme="1"/>
      </top>
      <bottom style="thin">
        <color auto="1"/>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ck">
        <color theme="0"/>
      </left>
      <right style="thick">
        <color theme="0"/>
      </right>
      <top style="thin">
        <color theme="1"/>
      </top>
      <bottom/>
      <diagonal/>
    </border>
    <border>
      <left style="thick">
        <color theme="0"/>
      </left>
      <right/>
      <top style="thin">
        <color theme="1"/>
      </top>
      <bottom/>
      <diagonal/>
    </border>
    <border>
      <left/>
      <right/>
      <top style="thin">
        <color theme="1"/>
      </top>
      <bottom/>
      <diagonal/>
    </border>
    <border>
      <left/>
      <right/>
      <top style="thin">
        <color auto="1"/>
      </top>
      <bottom style="thin">
        <color theme="1"/>
      </bottom>
      <diagonal/>
    </border>
    <border>
      <left/>
      <right style="thin">
        <color theme="0"/>
      </right>
      <top style="thin">
        <color auto="1"/>
      </top>
      <bottom style="thin">
        <color theme="1"/>
      </bottom>
      <diagonal/>
    </border>
    <border>
      <left style="thin">
        <color theme="0"/>
      </left>
      <right style="thin">
        <color theme="0"/>
      </right>
      <top/>
      <bottom style="thin">
        <color theme="1"/>
      </bottom>
      <diagonal/>
    </border>
    <border>
      <left style="thin">
        <color theme="0"/>
      </left>
      <right/>
      <top/>
      <bottom style="thin">
        <color theme="1"/>
      </bottom>
      <diagonal/>
    </border>
    <border>
      <left/>
      <right style="thin">
        <color theme="0"/>
      </right>
      <top/>
      <bottom style="thin">
        <color theme="1"/>
      </bottom>
      <diagonal/>
    </border>
    <border>
      <left style="thin">
        <color theme="0"/>
      </left>
      <right/>
      <top style="thin">
        <color indexed="64"/>
      </top>
      <bottom style="thin">
        <color theme="1"/>
      </bottom>
      <diagonal/>
    </border>
    <border>
      <left style="thin">
        <color theme="0"/>
      </left>
      <right/>
      <top style="thin">
        <color theme="1"/>
      </top>
      <bottom style="thin">
        <color theme="1"/>
      </bottom>
      <diagonal/>
    </border>
    <border>
      <left/>
      <right style="thin">
        <color theme="0"/>
      </right>
      <top style="thin">
        <color theme="1"/>
      </top>
      <bottom style="thin">
        <color theme="1"/>
      </bottom>
      <diagonal/>
    </border>
    <border>
      <left style="thin">
        <color theme="0"/>
      </left>
      <right/>
      <top style="thin">
        <color theme="1"/>
      </top>
      <bottom/>
      <diagonal/>
    </border>
    <border>
      <left/>
      <right style="thin">
        <color theme="0"/>
      </right>
      <top style="thin">
        <color theme="1"/>
      </top>
      <bottom/>
      <diagonal/>
    </border>
    <border>
      <left/>
      <right/>
      <top style="thin">
        <color indexed="64"/>
      </top>
      <bottom style="thin">
        <color theme="0"/>
      </bottom>
      <diagonal/>
    </border>
    <border>
      <left/>
      <right/>
      <top style="thin">
        <color theme="0"/>
      </top>
      <bottom/>
      <diagonal/>
    </border>
    <border>
      <left style="thin">
        <color theme="0"/>
      </left>
      <right style="thin">
        <color theme="0"/>
      </right>
      <top style="thin">
        <color theme="1"/>
      </top>
      <bottom style="thin">
        <color theme="1"/>
      </bottom>
      <diagonal/>
    </border>
    <border>
      <left style="medium">
        <color theme="0"/>
      </left>
      <right style="medium">
        <color theme="0"/>
      </right>
      <top style="thin">
        <color indexed="64"/>
      </top>
      <bottom/>
      <diagonal/>
    </border>
    <border>
      <left/>
      <right style="medium">
        <color theme="0"/>
      </right>
      <top style="thin">
        <color indexed="64"/>
      </top>
      <bottom/>
      <diagonal/>
    </border>
    <border>
      <left style="thin">
        <color theme="0"/>
      </left>
      <right/>
      <top style="thin">
        <color auto="1"/>
      </top>
      <bottom style="medium">
        <color theme="1"/>
      </bottom>
      <diagonal/>
    </border>
    <border>
      <left/>
      <right style="thin">
        <color theme="0"/>
      </right>
      <top style="thin">
        <color auto="1"/>
      </top>
      <bottom style="medium">
        <color theme="1"/>
      </bottom>
      <diagonal/>
    </border>
    <border>
      <left style="thin">
        <color theme="0"/>
      </left>
      <right style="thin">
        <color theme="0"/>
      </right>
      <top style="thin">
        <color theme="0"/>
      </top>
      <bottom style="thin">
        <color auto="1"/>
      </bottom>
      <diagonal/>
    </border>
    <border>
      <left style="thin">
        <color theme="0"/>
      </left>
      <right style="thin">
        <color theme="0"/>
      </right>
      <top style="thin">
        <color indexed="64"/>
      </top>
      <bottom style="thin">
        <color theme="1"/>
      </bottom>
      <diagonal/>
    </border>
    <border>
      <left style="thin">
        <color theme="0"/>
      </left>
      <right style="thin">
        <color theme="0"/>
      </right>
      <top style="thin">
        <color theme="1"/>
      </top>
      <bottom style="medium">
        <color theme="1"/>
      </bottom>
      <diagonal/>
    </border>
    <border>
      <left style="thick">
        <color theme="0"/>
      </left>
      <right style="thin">
        <color theme="0"/>
      </right>
      <top style="thin">
        <color theme="1"/>
      </top>
      <bottom style="thin">
        <color theme="0"/>
      </bottom>
      <diagonal/>
    </border>
    <border>
      <left style="thick">
        <color theme="0"/>
      </left>
      <right/>
      <top/>
      <bottom style="thin">
        <color theme="1"/>
      </bottom>
      <diagonal/>
    </border>
    <border>
      <left/>
      <right style="thick">
        <color theme="0"/>
      </right>
      <top/>
      <bottom style="thin">
        <color theme="1"/>
      </bottom>
      <diagonal/>
    </border>
    <border>
      <left style="thick">
        <color theme="0"/>
      </left>
      <right/>
      <top style="thin">
        <color theme="1"/>
      </top>
      <bottom style="thin">
        <color auto="1"/>
      </bottom>
      <diagonal/>
    </border>
    <border>
      <left/>
      <right style="thick">
        <color theme="0"/>
      </right>
      <top style="thin">
        <color theme="1"/>
      </top>
      <bottom style="thin">
        <color auto="1"/>
      </bottom>
      <diagonal/>
    </border>
    <border>
      <left style="thick">
        <color theme="0"/>
      </left>
      <right/>
      <top style="thin">
        <color theme="1"/>
      </top>
      <bottom style="dashed">
        <color auto="1"/>
      </bottom>
      <diagonal/>
    </border>
    <border>
      <left/>
      <right style="thick">
        <color theme="0"/>
      </right>
      <top style="thin">
        <color theme="1"/>
      </top>
      <bottom style="dashed">
        <color auto="1"/>
      </bottom>
      <diagonal/>
    </border>
    <border>
      <left style="thick">
        <color theme="0"/>
      </left>
      <right/>
      <top style="thick">
        <color theme="0"/>
      </top>
      <bottom style="thin">
        <color theme="1"/>
      </bottom>
      <diagonal/>
    </border>
    <border>
      <left/>
      <right style="thick">
        <color theme="0"/>
      </right>
      <top style="thick">
        <color theme="0"/>
      </top>
      <bottom style="thin">
        <color theme="1"/>
      </bottom>
      <diagonal/>
    </border>
    <border>
      <left style="thick">
        <color theme="0"/>
      </left>
      <right/>
      <top style="thin">
        <color indexed="64"/>
      </top>
      <bottom/>
      <diagonal/>
    </border>
    <border>
      <left/>
      <right/>
      <top style="thin">
        <color theme="1"/>
      </top>
      <bottom style="thin">
        <color auto="1"/>
      </bottom>
      <diagonal/>
    </border>
    <border>
      <left/>
      <right style="thin">
        <color theme="0"/>
      </right>
      <top style="thin">
        <color theme="1"/>
      </top>
      <bottom style="thin">
        <color auto="1"/>
      </bottom>
      <diagonal/>
    </border>
    <border>
      <left style="thick">
        <color theme="0"/>
      </left>
      <right/>
      <top style="thick">
        <color theme="0"/>
      </top>
      <bottom style="thin">
        <color indexed="64"/>
      </bottom>
      <diagonal/>
    </border>
    <border>
      <left/>
      <right/>
      <top style="thick">
        <color theme="0"/>
      </top>
      <bottom style="thin">
        <color indexed="64"/>
      </bottom>
      <diagonal/>
    </border>
  </borders>
  <cellStyleXfs count="12">
    <xf numFmtId="0" fontId="0" fillId="0" borderId="0"/>
    <xf numFmtId="164" fontId="2" fillId="0" borderId="0" applyFont="0" applyFill="0" applyBorder="0" applyAlignment="0" applyProtection="0"/>
    <xf numFmtId="9" fontId="2" fillId="0" borderId="0" applyFont="0" applyFill="0" applyBorder="0" applyAlignment="0" applyProtection="0"/>
    <xf numFmtId="0" fontId="8" fillId="0" borderId="0"/>
    <xf numFmtId="0" fontId="9" fillId="0" borderId="0"/>
    <xf numFmtId="166" fontId="9" fillId="0" borderId="0" applyFont="0" applyFill="0" applyBorder="0" applyAlignment="0" applyProtection="0"/>
    <xf numFmtId="9" fontId="9" fillId="0" borderId="0" applyFont="0" applyFill="0" applyBorder="0" applyAlignment="0" applyProtection="0"/>
    <xf numFmtId="166" fontId="9" fillId="0" borderId="0" applyFont="0" applyFill="0" applyBorder="0" applyAlignment="0" applyProtection="0"/>
    <xf numFmtId="0" fontId="17" fillId="0" borderId="0" applyNumberFormat="0" applyFill="0" applyBorder="0" applyAlignment="0" applyProtection="0"/>
    <xf numFmtId="0" fontId="18" fillId="0" borderId="0"/>
    <xf numFmtId="43" fontId="18" fillId="0" borderId="0" applyFont="0" applyFill="0" applyBorder="0" applyAlignment="0" applyProtection="0"/>
    <xf numFmtId="0" fontId="33" fillId="0" borderId="0"/>
  </cellStyleXfs>
  <cellXfs count="546">
    <xf numFmtId="0" fontId="0" fillId="0" borderId="0" xfId="0"/>
    <xf numFmtId="0" fontId="3" fillId="0" borderId="0" xfId="0" applyFont="1"/>
    <xf numFmtId="0" fontId="9" fillId="0" borderId="0" xfId="4"/>
    <xf numFmtId="0" fontId="9" fillId="0" borderId="7" xfId="4" applyBorder="1"/>
    <xf numFmtId="0" fontId="9" fillId="0" borderId="6" xfId="4" applyBorder="1"/>
    <xf numFmtId="0" fontId="10" fillId="0" borderId="0" xfId="4" applyFont="1"/>
    <xf numFmtId="0" fontId="12" fillId="0" borderId="7" xfId="4" applyFont="1" applyBorder="1"/>
    <xf numFmtId="0" fontId="12" fillId="0" borderId="7" xfId="4" applyFont="1" applyBorder="1" applyAlignment="1">
      <alignment horizontal="left"/>
    </xf>
    <xf numFmtId="0" fontId="12" fillId="0" borderId="0" xfId="4" applyFont="1"/>
    <xf numFmtId="0" fontId="12" fillId="0" borderId="0" xfId="4" applyFont="1" applyAlignment="1">
      <alignment horizontal="left"/>
    </xf>
    <xf numFmtId="0" fontId="12" fillId="0" borderId="3" xfId="4" applyFont="1" applyBorder="1"/>
    <xf numFmtId="0" fontId="11" fillId="0" borderId="3" xfId="4" applyFont="1" applyBorder="1" applyAlignment="1">
      <alignment horizontal="left"/>
    </xf>
    <xf numFmtId="0" fontId="11" fillId="0" borderId="0" xfId="4" applyFont="1"/>
    <xf numFmtId="0" fontId="11" fillId="0" borderId="0" xfId="4" applyFont="1" applyAlignment="1">
      <alignment horizontal="right" indent="5"/>
    </xf>
    <xf numFmtId="0" fontId="11" fillId="0" borderId="0" xfId="4" applyFont="1" applyAlignment="1">
      <alignment horizontal="center"/>
    </xf>
    <xf numFmtId="3" fontId="11" fillId="0" borderId="0" xfId="4" applyNumberFormat="1" applyFont="1" applyAlignment="1">
      <alignment horizontal="right" indent="4"/>
    </xf>
    <xf numFmtId="3" fontId="11" fillId="0" borderId="0" xfId="4" applyNumberFormat="1" applyFont="1" applyAlignment="1">
      <alignment horizontal="right" indent="3"/>
    </xf>
    <xf numFmtId="0" fontId="9" fillId="0" borderId="0" xfId="4" applyAlignment="1">
      <alignment horizontal="right" indent="3"/>
    </xf>
    <xf numFmtId="0" fontId="11" fillId="0" borderId="3" xfId="4" applyFont="1" applyBorder="1"/>
    <xf numFmtId="0" fontId="11" fillId="0" borderId="3" xfId="4" applyFont="1" applyBorder="1" applyAlignment="1">
      <alignment horizontal="right" indent="5"/>
    </xf>
    <xf numFmtId="0" fontId="11" fillId="0" borderId="3" xfId="4" applyFont="1" applyBorder="1" applyAlignment="1">
      <alignment horizontal="center"/>
    </xf>
    <xf numFmtId="3" fontId="11" fillId="0" borderId="3" xfId="4" applyNumberFormat="1" applyFont="1" applyBorder="1" applyAlignment="1">
      <alignment horizontal="right" indent="4"/>
    </xf>
    <xf numFmtId="3" fontId="11" fillId="0" borderId="3" xfId="4" applyNumberFormat="1" applyFont="1" applyBorder="1" applyAlignment="1">
      <alignment horizontal="right" indent="3"/>
    </xf>
    <xf numFmtId="0" fontId="9" fillId="0" borderId="3" xfId="4" applyBorder="1" applyAlignment="1">
      <alignment horizontal="right" indent="3"/>
    </xf>
    <xf numFmtId="0" fontId="13" fillId="0" borderId="8" xfId="4" applyFont="1" applyBorder="1"/>
    <xf numFmtId="0" fontId="13" fillId="0" borderId="7" xfId="4" applyFont="1" applyBorder="1"/>
    <xf numFmtId="0" fontId="13" fillId="0" borderId="7" xfId="4" applyFont="1" applyBorder="1" applyAlignment="1">
      <alignment horizontal="left"/>
    </xf>
    <xf numFmtId="0" fontId="9" fillId="0" borderId="9" xfId="4" applyBorder="1"/>
    <xf numFmtId="0" fontId="13" fillId="0" borderId="1" xfId="4" quotePrefix="1" applyFont="1" applyBorder="1"/>
    <xf numFmtId="0" fontId="13" fillId="0" borderId="0" xfId="4" quotePrefix="1" applyFont="1"/>
    <xf numFmtId="0" fontId="13" fillId="0" borderId="0" xfId="4" applyFont="1" applyAlignment="1">
      <alignment horizontal="left"/>
    </xf>
    <xf numFmtId="0" fontId="9" fillId="0" borderId="10" xfId="4" applyBorder="1"/>
    <xf numFmtId="0" fontId="13" fillId="0" borderId="11" xfId="4" quotePrefix="1" applyFont="1" applyBorder="1"/>
    <xf numFmtId="0" fontId="13" fillId="0" borderId="3" xfId="4" quotePrefix="1" applyFont="1" applyBorder="1"/>
    <xf numFmtId="0" fontId="13" fillId="0" borderId="3" xfId="4" applyFont="1" applyBorder="1" applyAlignment="1">
      <alignment horizontal="left"/>
    </xf>
    <xf numFmtId="0" fontId="9" fillId="0" borderId="3" xfId="4" applyBorder="1"/>
    <xf numFmtId="0" fontId="9" fillId="0" borderId="2" xfId="4" applyBorder="1"/>
    <xf numFmtId="0" fontId="13" fillId="0" borderId="0" xfId="4" applyFont="1"/>
    <xf numFmtId="0" fontId="13" fillId="0" borderId="12" xfId="4" applyFont="1" applyBorder="1"/>
    <xf numFmtId="0" fontId="13" fillId="0" borderId="6" xfId="4" applyFont="1" applyBorder="1"/>
    <xf numFmtId="0" fontId="13" fillId="0" borderId="6" xfId="4" applyFont="1" applyBorder="1" applyAlignment="1">
      <alignment horizontal="left"/>
    </xf>
    <xf numFmtId="0" fontId="9" fillId="0" borderId="4" xfId="4" applyBorder="1"/>
    <xf numFmtId="0" fontId="18" fillId="0" borderId="0" xfId="9"/>
    <xf numFmtId="168" fontId="0" fillId="0" borderId="0" xfId="10" applyNumberFormat="1" applyFont="1"/>
    <xf numFmtId="0" fontId="18" fillId="0" borderId="0" xfId="9" quotePrefix="1"/>
    <xf numFmtId="0" fontId="11" fillId="6" borderId="0" xfId="4" applyFont="1" applyFill="1" applyAlignment="1">
      <alignment horizontal="center"/>
    </xf>
    <xf numFmtId="0" fontId="11" fillId="6" borderId="3" xfId="4" applyFont="1" applyFill="1" applyBorder="1" applyAlignment="1">
      <alignment horizontal="center"/>
    </xf>
    <xf numFmtId="0" fontId="24" fillId="0" borderId="0" xfId="4" applyFont="1"/>
    <xf numFmtId="0" fontId="24" fillId="0" borderId="5" xfId="4" applyFont="1" applyBorder="1"/>
    <xf numFmtId="0" fontId="25" fillId="0" borderId="0" xfId="0" applyFont="1"/>
    <xf numFmtId="0" fontId="26" fillId="0" borderId="0" xfId="0" applyFont="1"/>
    <xf numFmtId="165" fontId="25" fillId="0" borderId="0" xfId="1" applyNumberFormat="1" applyFont="1"/>
    <xf numFmtId="0" fontId="27" fillId="0" borderId="0" xfId="0" applyFont="1"/>
    <xf numFmtId="165" fontId="25" fillId="0" borderId="0" xfId="1" applyNumberFormat="1" applyFont="1" applyAlignment="1">
      <alignment horizontal="center"/>
    </xf>
    <xf numFmtId="0" fontId="28" fillId="0" borderId="0" xfId="0" applyFont="1" applyAlignment="1">
      <alignment vertical="center" wrapText="1"/>
    </xf>
    <xf numFmtId="0" fontId="28" fillId="0" borderId="0" xfId="0" applyFont="1"/>
    <xf numFmtId="0" fontId="27" fillId="0" borderId="0" xfId="4" applyFont="1"/>
    <xf numFmtId="0" fontId="25" fillId="0" borderId="0" xfId="4" applyFont="1"/>
    <xf numFmtId="0" fontId="31" fillId="0" borderId="0" xfId="4" applyFont="1"/>
    <xf numFmtId="0" fontId="25" fillId="0" borderId="0" xfId="4" applyFont="1" applyAlignment="1">
      <alignment horizontal="right" indent="3"/>
    </xf>
    <xf numFmtId="0" fontId="22" fillId="0" borderId="0" xfId="0" applyFont="1"/>
    <xf numFmtId="0" fontId="22" fillId="0" borderId="0" xfId="0" quotePrefix="1" applyFont="1"/>
    <xf numFmtId="0" fontId="35" fillId="0" borderId="0" xfId="0" applyFont="1" applyAlignment="1">
      <alignment vertical="center"/>
    </xf>
    <xf numFmtId="0" fontId="37" fillId="0" borderId="0" xfId="0" applyFont="1"/>
    <xf numFmtId="0" fontId="36" fillId="0" borderId="0" xfId="0" applyFont="1"/>
    <xf numFmtId="0" fontId="35" fillId="0" borderId="0" xfId="0" applyFont="1"/>
    <xf numFmtId="165" fontId="37" fillId="0" borderId="0" xfId="1" applyNumberFormat="1" applyFont="1"/>
    <xf numFmtId="0" fontId="40" fillId="0" borderId="0" xfId="4" applyFont="1"/>
    <xf numFmtId="0" fontId="41" fillId="0" borderId="7" xfId="4" applyFont="1" applyBorder="1"/>
    <xf numFmtId="0" fontId="41" fillId="0" borderId="0" xfId="4" applyFont="1" applyAlignment="1">
      <alignment horizontal="center"/>
    </xf>
    <xf numFmtId="0" fontId="38" fillId="0" borderId="0" xfId="4" applyFont="1" applyAlignment="1">
      <alignment horizontal="center"/>
    </xf>
    <xf numFmtId="0" fontId="41" fillId="0" borderId="3" xfId="4" applyFont="1" applyBorder="1" applyAlignment="1">
      <alignment horizontal="center"/>
    </xf>
    <xf numFmtId="0" fontId="22" fillId="0" borderId="0" xfId="4" applyFont="1"/>
    <xf numFmtId="0" fontId="21" fillId="0" borderId="0" xfId="4" applyFont="1"/>
    <xf numFmtId="0" fontId="21" fillId="0" borderId="0" xfId="4" applyFont="1" applyAlignment="1">
      <alignment horizontal="right" indent="4"/>
    </xf>
    <xf numFmtId="3" fontId="21" fillId="0" borderId="0" xfId="4" applyNumberFormat="1" applyFont="1" applyAlignment="1">
      <alignment horizontal="right" indent="4"/>
    </xf>
    <xf numFmtId="0" fontId="18" fillId="0" borderId="0" xfId="4" applyFont="1"/>
    <xf numFmtId="9" fontId="21" fillId="0" borderId="0" xfId="2" applyFont="1" applyBorder="1" applyAlignment="1">
      <alignment horizontal="center"/>
    </xf>
    <xf numFmtId="170" fontId="21" fillId="0" borderId="0" xfId="2" applyNumberFormat="1" applyFont="1" applyBorder="1" applyAlignment="1">
      <alignment horizontal="center"/>
    </xf>
    <xf numFmtId="0" fontId="11" fillId="0" borderId="0" xfId="4" applyFont="1" applyAlignment="1">
      <alignment horizontal="right" indent="4"/>
    </xf>
    <xf numFmtId="0" fontId="39" fillId="4" borderId="13" xfId="0" applyFont="1" applyFill="1" applyBorder="1" applyAlignment="1">
      <alignment vertical="center" wrapText="1"/>
    </xf>
    <xf numFmtId="0" fontId="34" fillId="0" borderId="0" xfId="0" applyFont="1" applyAlignment="1">
      <alignment vertical="center" wrapText="1"/>
    </xf>
    <xf numFmtId="3" fontId="9" fillId="0" borderId="0" xfId="4" applyNumberFormat="1"/>
    <xf numFmtId="0" fontId="42" fillId="0" borderId="0" xfId="0" applyFont="1"/>
    <xf numFmtId="0" fontId="42" fillId="0" borderId="0" xfId="4" applyFont="1" applyAlignment="1">
      <alignment horizontal="left"/>
    </xf>
    <xf numFmtId="169" fontId="1" fillId="0" borderId="0" xfId="1" applyNumberFormat="1" applyFont="1"/>
    <xf numFmtId="0" fontId="29" fillId="0" borderId="11" xfId="0" applyFont="1" applyBorder="1" applyAlignment="1">
      <alignment vertical="center" wrapText="1"/>
    </xf>
    <xf numFmtId="0" fontId="29" fillId="0" borderId="3" xfId="0" applyFont="1" applyBorder="1" applyAlignment="1">
      <alignment vertical="center" wrapText="1"/>
    </xf>
    <xf numFmtId="0" fontId="1" fillId="0" borderId="7" xfId="0" applyFont="1" applyBorder="1"/>
    <xf numFmtId="4" fontId="1" fillId="0" borderId="7" xfId="0" applyNumberFormat="1" applyFont="1" applyBorder="1"/>
    <xf numFmtId="0" fontId="1" fillId="0" borderId="0" xfId="0" applyFont="1"/>
    <xf numFmtId="0" fontId="1" fillId="0" borderId="3" xfId="0" applyFont="1" applyBorder="1"/>
    <xf numFmtId="0" fontId="11" fillId="0" borderId="1" xfId="4" applyFont="1" applyBorder="1" applyAlignment="1">
      <alignment wrapText="1"/>
    </xf>
    <xf numFmtId="0" fontId="11" fillId="0" borderId="1" xfId="4" applyFont="1" applyBorder="1"/>
    <xf numFmtId="0" fontId="11" fillId="0" borderId="11" xfId="4" applyFont="1" applyBorder="1"/>
    <xf numFmtId="0" fontId="1" fillId="0" borderId="8" xfId="0" applyFont="1" applyBorder="1"/>
    <xf numFmtId="0" fontId="17" fillId="0" borderId="0" xfId="8"/>
    <xf numFmtId="0" fontId="22" fillId="10" borderId="0" xfId="0" applyFont="1" applyFill="1"/>
    <xf numFmtId="0" fontId="22" fillId="9" borderId="0" xfId="0" applyFont="1" applyFill="1"/>
    <xf numFmtId="0" fontId="35" fillId="0" borderId="15" xfId="0" applyFont="1" applyBorder="1" applyProtection="1">
      <protection locked="0"/>
    </xf>
    <xf numFmtId="0" fontId="34" fillId="5" borderId="15" xfId="0" applyFont="1" applyFill="1" applyBorder="1" applyProtection="1">
      <protection locked="0"/>
    </xf>
    <xf numFmtId="9" fontId="35" fillId="0" borderId="15" xfId="2" applyFont="1" applyFill="1" applyBorder="1" applyProtection="1">
      <protection locked="0"/>
    </xf>
    <xf numFmtId="1" fontId="22" fillId="5" borderId="15" xfId="0" applyNumberFormat="1" applyFont="1" applyFill="1" applyBorder="1" applyProtection="1">
      <protection locked="0"/>
    </xf>
    <xf numFmtId="0" fontId="34" fillId="15" borderId="15" xfId="0" applyFont="1" applyFill="1" applyBorder="1" applyProtection="1">
      <protection locked="0"/>
    </xf>
    <xf numFmtId="9" fontId="35" fillId="0" borderId="0" xfId="2" applyFont="1" applyFill="1" applyBorder="1" applyProtection="1">
      <protection locked="0"/>
    </xf>
    <xf numFmtId="0" fontId="46" fillId="13" borderId="17" xfId="0" applyFont="1" applyFill="1" applyBorder="1"/>
    <xf numFmtId="0" fontId="49" fillId="13" borderId="15" xfId="0" applyFont="1" applyFill="1" applyBorder="1" applyProtection="1">
      <protection locked="0"/>
    </xf>
    <xf numFmtId="0" fontId="39" fillId="4" borderId="14" xfId="0" applyFont="1" applyFill="1" applyBorder="1" applyAlignment="1">
      <alignment vertical="center" wrapText="1"/>
    </xf>
    <xf numFmtId="0" fontId="29" fillId="4" borderId="14" xfId="0" applyFont="1" applyFill="1" applyBorder="1" applyAlignment="1">
      <alignment vertical="center" wrapText="1"/>
    </xf>
    <xf numFmtId="0" fontId="29" fillId="4" borderId="14" xfId="0" applyFont="1" applyFill="1" applyBorder="1" applyAlignment="1">
      <alignment horizontal="right" vertical="center" wrapText="1"/>
    </xf>
    <xf numFmtId="0" fontId="35" fillId="11" borderId="16" xfId="0" applyFont="1" applyFill="1" applyBorder="1" applyAlignment="1">
      <alignment vertical="center" wrapText="1"/>
    </xf>
    <xf numFmtId="0" fontId="50" fillId="0" borderId="0" xfId="8" applyFont="1"/>
    <xf numFmtId="0" fontId="49" fillId="18" borderId="15" xfId="0" applyFont="1" applyFill="1" applyBorder="1" applyProtection="1">
      <protection locked="0"/>
    </xf>
    <xf numFmtId="0" fontId="49" fillId="17" borderId="15" xfId="0" applyFont="1" applyFill="1" applyBorder="1" applyProtection="1">
      <protection locked="0"/>
    </xf>
    <xf numFmtId="0" fontId="49" fillId="19" borderId="15" xfId="0" applyFont="1" applyFill="1" applyBorder="1" applyProtection="1">
      <protection locked="0"/>
    </xf>
    <xf numFmtId="165" fontId="44" fillId="0" borderId="0" xfId="1" applyNumberFormat="1" applyFont="1"/>
    <xf numFmtId="3" fontId="52" fillId="5" borderId="41" xfId="0" applyNumberFormat="1" applyFont="1" applyFill="1" applyBorder="1"/>
    <xf numFmtId="9" fontId="52" fillId="5" borderId="41" xfId="2" applyFont="1" applyFill="1" applyBorder="1"/>
    <xf numFmtId="0" fontId="52" fillId="5" borderId="3" xfId="0" applyFont="1" applyFill="1" applyBorder="1"/>
    <xf numFmtId="0" fontId="22" fillId="5" borderId="0" xfId="0" applyFont="1" applyFill="1"/>
    <xf numFmtId="0" fontId="25" fillId="5" borderId="0" xfId="0" applyFont="1" applyFill="1"/>
    <xf numFmtId="165" fontId="35" fillId="2" borderId="27" xfId="1" applyNumberFormat="1" applyFont="1" applyFill="1" applyBorder="1"/>
    <xf numFmtId="3" fontId="52" fillId="5" borderId="39" xfId="0" applyNumberFormat="1" applyFont="1" applyFill="1" applyBorder="1"/>
    <xf numFmtId="0" fontId="18" fillId="2" borderId="27" xfId="0" applyFont="1" applyFill="1" applyBorder="1"/>
    <xf numFmtId="0" fontId="37" fillId="5" borderId="0" xfId="0" applyFont="1" applyFill="1"/>
    <xf numFmtId="0" fontId="42" fillId="5" borderId="0" xfId="0" applyFont="1" applyFill="1"/>
    <xf numFmtId="0" fontId="37" fillId="5" borderId="0" xfId="0" applyFont="1" applyFill="1" applyAlignment="1">
      <alignment vertical="center"/>
    </xf>
    <xf numFmtId="0" fontId="28" fillId="5" borderId="0" xfId="0" applyFont="1" applyFill="1"/>
    <xf numFmtId="0" fontId="48" fillId="5" borderId="0" xfId="0" applyFont="1" applyFill="1"/>
    <xf numFmtId="0" fontId="25" fillId="5" borderId="0" xfId="0" applyFont="1" applyFill="1" applyAlignment="1">
      <alignment vertical="center"/>
    </xf>
    <xf numFmtId="165" fontId="35" fillId="5" borderId="0" xfId="1" applyNumberFormat="1" applyFont="1" applyFill="1" applyBorder="1"/>
    <xf numFmtId="0" fontId="22" fillId="5" borderId="35" xfId="0" applyFont="1" applyFill="1" applyBorder="1"/>
    <xf numFmtId="0" fontId="22" fillId="5" borderId="36" xfId="0" applyFont="1" applyFill="1" applyBorder="1"/>
    <xf numFmtId="9" fontId="52" fillId="5" borderId="47" xfId="2" applyFont="1" applyFill="1" applyBorder="1"/>
    <xf numFmtId="0" fontId="22" fillId="5" borderId="27" xfId="0" applyFont="1" applyFill="1" applyBorder="1"/>
    <xf numFmtId="0" fontId="52" fillId="5" borderId="46" xfId="0" applyFont="1" applyFill="1" applyBorder="1"/>
    <xf numFmtId="165" fontId="28" fillId="2" borderId="21" xfId="1" applyNumberFormat="1" applyFont="1" applyFill="1" applyBorder="1" applyProtection="1"/>
    <xf numFmtId="3" fontId="52" fillId="5" borderId="48" xfId="0" applyNumberFormat="1" applyFont="1" applyFill="1" applyBorder="1"/>
    <xf numFmtId="0" fontId="22" fillId="5" borderId="20" xfId="0" applyFont="1" applyFill="1" applyBorder="1"/>
    <xf numFmtId="0" fontId="27" fillId="5" borderId="34" xfId="0" applyFont="1" applyFill="1" applyBorder="1" applyAlignment="1">
      <alignment horizontal="left" indent="1"/>
    </xf>
    <xf numFmtId="0" fontId="27" fillId="5" borderId="34" xfId="0" applyFont="1" applyFill="1" applyBorder="1" applyAlignment="1" applyProtection="1">
      <alignment horizontal="left" indent="1"/>
      <protection locked="0"/>
    </xf>
    <xf numFmtId="0" fontId="27" fillId="5" borderId="42" xfId="0" applyFont="1" applyFill="1" applyBorder="1" applyAlignment="1" applyProtection="1">
      <alignment horizontal="left" indent="1"/>
      <protection locked="0"/>
    </xf>
    <xf numFmtId="3" fontId="52" fillId="5" borderId="45" xfId="0" applyNumberFormat="1" applyFont="1" applyFill="1" applyBorder="1"/>
    <xf numFmtId="9" fontId="52" fillId="5" borderId="45" xfId="2" applyFont="1" applyFill="1" applyBorder="1"/>
    <xf numFmtId="3" fontId="52" fillId="5" borderId="27" xfId="0" applyNumberFormat="1" applyFont="1" applyFill="1" applyBorder="1"/>
    <xf numFmtId="9" fontId="52" fillId="5" borderId="27" xfId="2" applyFont="1" applyFill="1" applyBorder="1"/>
    <xf numFmtId="0" fontId="26" fillId="0" borderId="0" xfId="0" applyFont="1" applyAlignment="1">
      <alignment horizontal="left"/>
    </xf>
    <xf numFmtId="0" fontId="54" fillId="24" borderId="0" xfId="0" applyFont="1" applyFill="1"/>
    <xf numFmtId="0" fontId="49" fillId="13" borderId="23" xfId="0" applyFont="1" applyFill="1" applyBorder="1"/>
    <xf numFmtId="0" fontId="51" fillId="13" borderId="39" xfId="0" applyFont="1" applyFill="1" applyBorder="1"/>
    <xf numFmtId="0" fontId="49" fillId="13" borderId="7" xfId="0" applyFont="1" applyFill="1" applyBorder="1"/>
    <xf numFmtId="0" fontId="49" fillId="13" borderId="43" xfId="0" applyFont="1" applyFill="1" applyBorder="1" applyAlignment="1">
      <alignment vertical="center"/>
    </xf>
    <xf numFmtId="165" fontId="22" fillId="0" borderId="0" xfId="1" applyNumberFormat="1" applyFont="1" applyFill="1" applyBorder="1"/>
    <xf numFmtId="0" fontId="1" fillId="0" borderId="0" xfId="0" applyFont="1" applyAlignment="1">
      <alignment horizontal="center" textRotation="90"/>
    </xf>
    <xf numFmtId="0" fontId="47" fillId="24" borderId="67" xfId="0" applyFont="1" applyFill="1" applyBorder="1"/>
    <xf numFmtId="0" fontId="47" fillId="24" borderId="24" xfId="0" applyFont="1" applyFill="1" applyBorder="1"/>
    <xf numFmtId="165" fontId="36" fillId="10" borderId="34" xfId="1" applyNumberFormat="1" applyFont="1" applyFill="1" applyBorder="1"/>
    <xf numFmtId="9" fontId="36" fillId="10" borderId="34" xfId="2" applyFont="1" applyFill="1" applyBorder="1" applyAlignment="1">
      <alignment horizontal="center"/>
    </xf>
    <xf numFmtId="0" fontId="36" fillId="10" borderId="22" xfId="0" applyFont="1" applyFill="1" applyBorder="1" applyAlignment="1">
      <alignment wrapText="1"/>
    </xf>
    <xf numFmtId="9" fontId="25" fillId="9" borderId="22" xfId="2" applyFont="1" applyFill="1" applyBorder="1" applyProtection="1"/>
    <xf numFmtId="9" fontId="44" fillId="9" borderId="22" xfId="2" applyFont="1" applyFill="1" applyBorder="1" applyProtection="1"/>
    <xf numFmtId="165" fontId="25" fillId="2" borderId="40" xfId="1" applyNumberFormat="1" applyFont="1" applyFill="1" applyBorder="1" applyProtection="1"/>
    <xf numFmtId="0" fontId="56" fillId="24" borderId="51" xfId="0" applyFont="1" applyFill="1" applyBorder="1"/>
    <xf numFmtId="0" fontId="57" fillId="24" borderId="67" xfId="0" applyFont="1" applyFill="1" applyBorder="1"/>
    <xf numFmtId="0" fontId="22" fillId="5" borderId="39" xfId="0" applyFont="1" applyFill="1" applyBorder="1" applyAlignment="1" applyProtection="1">
      <alignment horizontal="left" indent="1"/>
      <protection locked="0"/>
    </xf>
    <xf numFmtId="0" fontId="22" fillId="5" borderId="23" xfId="0" applyFont="1" applyFill="1" applyBorder="1" applyAlignment="1" applyProtection="1">
      <alignment horizontal="left" indent="1"/>
      <protection locked="0"/>
    </xf>
    <xf numFmtId="0" fontId="22" fillId="5" borderId="22" xfId="0" applyFont="1" applyFill="1" applyBorder="1" applyAlignment="1">
      <alignment horizontal="left" indent="1"/>
    </xf>
    <xf numFmtId="0" fontId="22" fillId="5" borderId="22" xfId="0" applyFont="1" applyFill="1" applyBorder="1" applyAlignment="1" applyProtection="1">
      <alignment horizontal="left" indent="1"/>
      <protection locked="0"/>
    </xf>
    <xf numFmtId="0" fontId="22" fillId="10" borderId="6" xfId="0" applyFont="1" applyFill="1" applyBorder="1"/>
    <xf numFmtId="0" fontId="58" fillId="5" borderId="46" xfId="0" applyFont="1" applyFill="1" applyBorder="1"/>
    <xf numFmtId="3" fontId="58" fillId="5" borderId="46" xfId="0" applyNumberFormat="1" applyFont="1" applyFill="1" applyBorder="1"/>
    <xf numFmtId="0" fontId="22" fillId="14" borderId="0" xfId="0" applyFont="1" applyFill="1"/>
    <xf numFmtId="0" fontId="22" fillId="12" borderId="0" xfId="0" applyFont="1" applyFill="1"/>
    <xf numFmtId="0" fontId="22" fillId="13" borderId="0" xfId="0" applyFont="1" applyFill="1"/>
    <xf numFmtId="0" fontId="56" fillId="24" borderId="0" xfId="0" applyFont="1" applyFill="1"/>
    <xf numFmtId="9" fontId="58" fillId="5" borderId="41" xfId="2" applyFont="1" applyFill="1" applyBorder="1"/>
    <xf numFmtId="165" fontId="22" fillId="14" borderId="39" xfId="1" applyNumberFormat="1" applyFont="1" applyFill="1" applyBorder="1" applyProtection="1"/>
    <xf numFmtId="165" fontId="22" fillId="12" borderId="39" xfId="1" applyNumberFormat="1" applyFont="1" applyFill="1" applyBorder="1" applyProtection="1"/>
    <xf numFmtId="9" fontId="45" fillId="9" borderId="39" xfId="2" applyFont="1" applyFill="1" applyBorder="1" applyProtection="1"/>
    <xf numFmtId="165" fontId="22" fillId="14" borderId="22" xfId="1" applyNumberFormat="1" applyFont="1" applyFill="1" applyBorder="1" applyProtection="1"/>
    <xf numFmtId="165" fontId="22" fillId="12" borderId="22" xfId="1" applyNumberFormat="1" applyFont="1" applyFill="1" applyBorder="1" applyProtection="1"/>
    <xf numFmtId="9" fontId="45" fillId="9" borderId="22" xfId="2" applyFont="1" applyFill="1" applyBorder="1" applyProtection="1"/>
    <xf numFmtId="165" fontId="22" fillId="2" borderId="34" xfId="1" applyNumberFormat="1" applyFont="1" applyFill="1" applyBorder="1"/>
    <xf numFmtId="9" fontId="22" fillId="2" borderId="34" xfId="2" applyFont="1" applyFill="1" applyBorder="1" applyAlignment="1">
      <alignment horizontal="center"/>
    </xf>
    <xf numFmtId="165" fontId="22" fillId="12" borderId="34" xfId="1" applyNumberFormat="1" applyFont="1" applyFill="1" applyBorder="1"/>
    <xf numFmtId="0" fontId="22" fillId="2" borderId="34" xfId="0" applyFont="1" applyFill="1" applyBorder="1"/>
    <xf numFmtId="9" fontId="58" fillId="5" borderId="46" xfId="2" applyFont="1" applyFill="1" applyBorder="1"/>
    <xf numFmtId="0" fontId="34" fillId="14" borderId="28" xfId="0" applyFont="1" applyFill="1" applyBorder="1" applyProtection="1">
      <protection locked="0"/>
    </xf>
    <xf numFmtId="9" fontId="22" fillId="2" borderId="34" xfId="2" applyFont="1" applyFill="1" applyBorder="1" applyAlignment="1">
      <alignment horizontal="right"/>
    </xf>
    <xf numFmtId="0" fontId="59" fillId="5" borderId="0" xfId="0" applyFont="1" applyFill="1"/>
    <xf numFmtId="0" fontId="61" fillId="5" borderId="0" xfId="0" applyFont="1" applyFill="1"/>
    <xf numFmtId="0" fontId="59" fillId="2" borderId="27" xfId="0" applyFont="1" applyFill="1" applyBorder="1"/>
    <xf numFmtId="165" fontId="19" fillId="2" borderId="27" xfId="1" applyNumberFormat="1" applyFont="1" applyFill="1" applyBorder="1"/>
    <xf numFmtId="0" fontId="63" fillId="5" borderId="0" xfId="0" applyFont="1" applyFill="1"/>
    <xf numFmtId="0" fontId="60" fillId="9" borderId="27" xfId="0" applyFont="1" applyFill="1" applyBorder="1" applyAlignment="1">
      <alignment horizontal="center" vertical="center"/>
    </xf>
    <xf numFmtId="0" fontId="61" fillId="11" borderId="27" xfId="0" applyFont="1" applyFill="1" applyBorder="1" applyAlignment="1">
      <alignment horizontal="center" vertical="center"/>
    </xf>
    <xf numFmtId="0" fontId="61" fillId="12" borderId="27" xfId="0" applyFont="1" applyFill="1" applyBorder="1" applyAlignment="1">
      <alignment horizontal="center" vertical="center"/>
    </xf>
    <xf numFmtId="0" fontId="61" fillId="9" borderId="27" xfId="0" applyFont="1" applyFill="1" applyBorder="1" applyAlignment="1">
      <alignment horizontal="center" vertical="center"/>
    </xf>
    <xf numFmtId="0" fontId="22" fillId="10" borderId="3" xfId="0" applyFont="1" applyFill="1" applyBorder="1"/>
    <xf numFmtId="165" fontId="36" fillId="10" borderId="45" xfId="1" applyNumberFormat="1" applyFont="1" applyFill="1" applyBorder="1"/>
    <xf numFmtId="9" fontId="36" fillId="10" borderId="45" xfId="2" applyFont="1" applyFill="1" applyBorder="1" applyAlignment="1">
      <alignment horizontal="center"/>
    </xf>
    <xf numFmtId="0" fontId="36" fillId="10" borderId="39" xfId="0" applyFont="1" applyFill="1" applyBorder="1" applyAlignment="1">
      <alignment wrapText="1"/>
    </xf>
    <xf numFmtId="0" fontId="56" fillId="13" borderId="39" xfId="0" applyFont="1" applyFill="1" applyBorder="1"/>
    <xf numFmtId="0" fontId="59" fillId="5" borderId="0" xfId="0" applyFont="1" applyFill="1" applyAlignment="1">
      <alignment vertical="center"/>
    </xf>
    <xf numFmtId="9" fontId="59" fillId="23" borderId="40" xfId="2" applyFont="1" applyFill="1" applyBorder="1" applyAlignment="1">
      <alignment horizontal="center"/>
    </xf>
    <xf numFmtId="9" fontId="59" fillId="23" borderId="39" xfId="2" applyFont="1" applyFill="1" applyBorder="1" applyAlignment="1">
      <alignment horizontal="center" vertical="center"/>
    </xf>
    <xf numFmtId="0" fontId="59" fillId="23" borderId="22" xfId="0" applyFont="1" applyFill="1" applyBorder="1" applyAlignment="1">
      <alignment vertical="center"/>
    </xf>
    <xf numFmtId="0" fontId="19" fillId="5" borderId="0" xfId="0" applyFont="1" applyFill="1" applyAlignment="1">
      <alignment vertical="center"/>
    </xf>
    <xf numFmtId="9" fontId="59" fillId="7" borderId="40" xfId="2" applyFont="1" applyFill="1" applyBorder="1" applyAlignment="1">
      <alignment horizontal="center"/>
    </xf>
    <xf numFmtId="9" fontId="59" fillId="7" borderId="22" xfId="2" applyFont="1" applyFill="1" applyBorder="1" applyAlignment="1">
      <alignment horizontal="center" vertical="center"/>
    </xf>
    <xf numFmtId="165" fontId="19" fillId="7" borderId="20" xfId="1" applyNumberFormat="1" applyFont="1" applyFill="1" applyBorder="1" applyAlignment="1">
      <alignment vertical="center"/>
    </xf>
    <xf numFmtId="0" fontId="61" fillId="5" borderId="0" xfId="0" applyFont="1" applyFill="1" applyAlignment="1">
      <alignment vertical="center"/>
    </xf>
    <xf numFmtId="165" fontId="35" fillId="22" borderId="21" xfId="1" applyNumberFormat="1" applyFont="1" applyFill="1" applyBorder="1"/>
    <xf numFmtId="9" fontId="35" fillId="22" borderId="40" xfId="2" applyFont="1" applyFill="1" applyBorder="1" applyAlignment="1">
      <alignment horizontal="center"/>
    </xf>
    <xf numFmtId="0" fontId="35" fillId="22" borderId="22" xfId="0" applyFont="1" applyFill="1" applyBorder="1" applyAlignment="1">
      <alignment wrapText="1"/>
    </xf>
    <xf numFmtId="165" fontId="22" fillId="2" borderId="40" xfId="1" applyNumberFormat="1" applyFont="1" applyFill="1" applyBorder="1" applyProtection="1"/>
    <xf numFmtId="0" fontId="59" fillId="7" borderId="0" xfId="0" applyFont="1" applyFill="1" applyAlignment="1">
      <alignment vertical="center"/>
    </xf>
    <xf numFmtId="9" fontId="59" fillId="7" borderId="36" xfId="2" applyFont="1" applyFill="1" applyBorder="1" applyAlignment="1">
      <alignment horizontal="center" vertical="center"/>
    </xf>
    <xf numFmtId="0" fontId="19" fillId="5" borderId="0" xfId="0" applyFont="1" applyFill="1"/>
    <xf numFmtId="0" fontId="36" fillId="3" borderId="22" xfId="0" applyFont="1" applyFill="1" applyBorder="1" applyAlignment="1">
      <alignment vertical="center"/>
    </xf>
    <xf numFmtId="0" fontId="23" fillId="0" borderId="0" xfId="0" applyFont="1" applyAlignment="1">
      <alignment horizontal="left"/>
    </xf>
    <xf numFmtId="0" fontId="64" fillId="0" borderId="0" xfId="0" applyFont="1" applyAlignment="1">
      <alignment horizontal="left"/>
    </xf>
    <xf numFmtId="0" fontId="57" fillId="13" borderId="17" xfId="0" applyFont="1" applyFill="1" applyBorder="1"/>
    <xf numFmtId="0" fontId="35" fillId="11" borderId="14" xfId="0" applyFont="1" applyFill="1" applyBorder="1" applyAlignment="1">
      <alignment vertical="center" wrapText="1"/>
    </xf>
    <xf numFmtId="0" fontId="35" fillId="11" borderId="14" xfId="0" applyFont="1" applyFill="1" applyBorder="1" applyAlignment="1">
      <alignment horizontal="right" vertical="center" wrapText="1"/>
    </xf>
    <xf numFmtId="0" fontId="35" fillId="14" borderId="11" xfId="0" applyFont="1" applyFill="1" applyBorder="1" applyAlignment="1">
      <alignment vertical="center" wrapText="1"/>
    </xf>
    <xf numFmtId="0" fontId="35" fillId="11" borderId="15" xfId="0" applyFont="1" applyFill="1" applyBorder="1"/>
    <xf numFmtId="9" fontId="35" fillId="11" borderId="15" xfId="0" applyNumberFormat="1" applyFont="1" applyFill="1" applyBorder="1"/>
    <xf numFmtId="167" fontId="35" fillId="11" borderId="15" xfId="1" applyNumberFormat="1" applyFont="1" applyFill="1" applyBorder="1"/>
    <xf numFmtId="0" fontId="19" fillId="12" borderId="0" xfId="0" applyFont="1" applyFill="1"/>
    <xf numFmtId="0" fontId="59" fillId="12" borderId="0" xfId="0" applyFont="1" applyFill="1"/>
    <xf numFmtId="0" fontId="35" fillId="12" borderId="15" xfId="0" applyFont="1" applyFill="1" applyBorder="1"/>
    <xf numFmtId="9" fontId="35" fillId="12" borderId="15" xfId="0" applyNumberFormat="1" applyFont="1" applyFill="1" applyBorder="1"/>
    <xf numFmtId="167" fontId="35" fillId="12" borderId="15" xfId="1" applyNumberFormat="1" applyFont="1" applyFill="1" applyBorder="1"/>
    <xf numFmtId="0" fontId="53" fillId="13" borderId="61" xfId="0" applyFont="1" applyFill="1" applyBorder="1"/>
    <xf numFmtId="0" fontId="53" fillId="13" borderId="59" xfId="0" applyFont="1" applyFill="1" applyBorder="1" applyAlignment="1">
      <alignment vertical="center"/>
    </xf>
    <xf numFmtId="0" fontId="53" fillId="13" borderId="60" xfId="0" applyFont="1" applyFill="1" applyBorder="1" applyAlignment="1">
      <alignment vertical="center"/>
    </xf>
    <xf numFmtId="0" fontId="53" fillId="13" borderId="39" xfId="0" applyFont="1" applyFill="1" applyBorder="1"/>
    <xf numFmtId="167" fontId="53" fillId="13" borderId="39" xfId="1" applyNumberFormat="1" applyFont="1" applyFill="1" applyBorder="1"/>
    <xf numFmtId="9" fontId="53" fillId="13" borderId="39" xfId="0" applyNumberFormat="1" applyFont="1" applyFill="1" applyBorder="1"/>
    <xf numFmtId="0" fontId="35" fillId="11" borderId="14" xfId="0" applyFont="1" applyFill="1" applyBorder="1" applyAlignment="1">
      <alignment horizontal="left" vertical="center" wrapText="1"/>
    </xf>
    <xf numFmtId="0" fontId="39" fillId="4" borderId="13" xfId="0" applyFont="1" applyFill="1" applyBorder="1" applyAlignment="1">
      <alignment horizontal="right" vertical="center" wrapText="1"/>
    </xf>
    <xf numFmtId="0" fontId="39" fillId="0" borderId="11" xfId="0" applyFont="1" applyBorder="1" applyAlignment="1">
      <alignment vertical="center" wrapText="1"/>
    </xf>
    <xf numFmtId="0" fontId="39" fillId="0" borderId="3" xfId="0" applyFont="1" applyBorder="1" applyAlignment="1">
      <alignment vertical="center" wrapText="1"/>
    </xf>
    <xf numFmtId="9" fontId="35" fillId="0" borderId="0" xfId="0" applyNumberFormat="1" applyFont="1"/>
    <xf numFmtId="167" fontId="35" fillId="0" borderId="0" xfId="1" applyNumberFormat="1" applyFont="1" applyFill="1" applyBorder="1"/>
    <xf numFmtId="0" fontId="39" fillId="4" borderId="14" xfId="0" applyFont="1" applyFill="1" applyBorder="1" applyAlignment="1">
      <alignment horizontal="right" vertical="center" wrapText="1"/>
    </xf>
    <xf numFmtId="0" fontId="35" fillId="12" borderId="54" xfId="0" applyFont="1" applyFill="1" applyBorder="1"/>
    <xf numFmtId="9" fontId="35" fillId="12" borderId="54" xfId="0" applyNumberFormat="1" applyFont="1" applyFill="1" applyBorder="1"/>
    <xf numFmtId="167" fontId="35" fillId="12" borderId="54" xfId="1" applyNumberFormat="1" applyFont="1" applyFill="1" applyBorder="1"/>
    <xf numFmtId="165" fontId="56" fillId="13" borderId="34" xfId="1" applyNumberFormat="1" applyFont="1" applyFill="1" applyBorder="1"/>
    <xf numFmtId="9" fontId="56" fillId="13" borderId="22" xfId="2" applyFont="1" applyFill="1" applyBorder="1" applyAlignment="1">
      <alignment horizontal="center"/>
    </xf>
    <xf numFmtId="0" fontId="56" fillId="13" borderId="22" xfId="0" applyFont="1" applyFill="1" applyBorder="1"/>
    <xf numFmtId="9" fontId="56" fillId="13" borderId="39" xfId="2" applyFont="1" applyFill="1" applyBorder="1" applyAlignment="1">
      <alignment horizontal="center"/>
    </xf>
    <xf numFmtId="0" fontId="56" fillId="13" borderId="23" xfId="0" applyFont="1" applyFill="1" applyBorder="1"/>
    <xf numFmtId="165" fontId="56" fillId="13" borderId="42" xfId="1" applyNumberFormat="1" applyFont="1" applyFill="1" applyBorder="1"/>
    <xf numFmtId="9" fontId="56" fillId="13" borderId="23" xfId="2" applyFont="1" applyFill="1" applyBorder="1" applyAlignment="1">
      <alignment horizontal="center"/>
    </xf>
    <xf numFmtId="0" fontId="19" fillId="7" borderId="39" xfId="0" applyFont="1" applyFill="1" applyBorder="1" applyAlignment="1">
      <alignment vertical="center"/>
    </xf>
    <xf numFmtId="0" fontId="0" fillId="24" borderId="0" xfId="0" applyFill="1"/>
    <xf numFmtId="0" fontId="67" fillId="24" borderId="0" xfId="0" applyFont="1" applyFill="1"/>
    <xf numFmtId="0" fontId="59" fillId="0" borderId="0" xfId="0" applyFont="1"/>
    <xf numFmtId="0" fontId="57" fillId="24" borderId="0" xfId="0" applyFont="1" applyFill="1"/>
    <xf numFmtId="0" fontId="71" fillId="24" borderId="0" xfId="0" applyFont="1" applyFill="1"/>
    <xf numFmtId="0" fontId="0" fillId="4" borderId="0" xfId="0" applyFill="1"/>
    <xf numFmtId="0" fontId="69" fillId="4" borderId="0" xfId="0" applyFont="1" applyFill="1"/>
    <xf numFmtId="0" fontId="59" fillId="4" borderId="0" xfId="0" applyFont="1" applyFill="1"/>
    <xf numFmtId="0" fontId="22" fillId="4" borderId="0" xfId="0" applyFont="1" applyFill="1"/>
    <xf numFmtId="0" fontId="68" fillId="4" borderId="0" xfId="0" applyFont="1" applyFill="1"/>
    <xf numFmtId="0" fontId="22" fillId="15" borderId="0" xfId="0" applyFont="1" applyFill="1"/>
    <xf numFmtId="0" fontId="72" fillId="4" borderId="0" xfId="0" applyFont="1" applyFill="1"/>
    <xf numFmtId="0" fontId="57" fillId="24" borderId="0" xfId="0" applyFont="1" applyFill="1" applyAlignment="1">
      <alignment horizontal="left"/>
    </xf>
    <xf numFmtId="0" fontId="73" fillId="4" borderId="0" xfId="0" applyFont="1" applyFill="1"/>
    <xf numFmtId="0" fontId="59" fillId="15" borderId="0" xfId="0" applyFont="1" applyFill="1"/>
    <xf numFmtId="0" fontId="22" fillId="15" borderId="6" xfId="0" applyFont="1" applyFill="1" applyBorder="1"/>
    <xf numFmtId="0" fontId="22" fillId="0" borderId="34" xfId="0" applyFont="1" applyBorder="1"/>
    <xf numFmtId="0" fontId="59" fillId="7" borderId="23" xfId="0" applyFont="1" applyFill="1" applyBorder="1" applyAlignment="1">
      <alignment vertical="center"/>
    </xf>
    <xf numFmtId="0" fontId="61" fillId="11" borderId="22" xfId="0" applyFont="1" applyFill="1" applyBorder="1" applyAlignment="1">
      <alignment horizontal="center" vertical="center"/>
    </xf>
    <xf numFmtId="0" fontId="61" fillId="12" borderId="22" xfId="0" applyFont="1" applyFill="1" applyBorder="1" applyAlignment="1">
      <alignment horizontal="center" vertical="center"/>
    </xf>
    <xf numFmtId="0" fontId="61" fillId="9" borderId="22" xfId="0" applyFont="1" applyFill="1" applyBorder="1" applyAlignment="1">
      <alignment horizontal="center" vertical="center"/>
    </xf>
    <xf numFmtId="165" fontId="56" fillId="13" borderId="7" xfId="1" applyNumberFormat="1" applyFont="1" applyFill="1" applyBorder="1"/>
    <xf numFmtId="165" fontId="56" fillId="13" borderId="3" xfId="1" applyNumberFormat="1" applyFont="1" applyFill="1" applyBorder="1"/>
    <xf numFmtId="9" fontId="45" fillId="9" borderId="34" xfId="2" applyFont="1" applyFill="1" applyBorder="1" applyProtection="1"/>
    <xf numFmtId="9" fontId="45" fillId="9" borderId="40" xfId="2" applyFont="1" applyFill="1" applyBorder="1" applyProtection="1"/>
    <xf numFmtId="0" fontId="22" fillId="0" borderId="22" xfId="0" applyFont="1" applyBorder="1" applyAlignment="1">
      <alignment wrapText="1"/>
    </xf>
    <xf numFmtId="0" fontId="64" fillId="0" borderId="0" xfId="0" applyFont="1" applyAlignment="1">
      <alignment horizontal="left" wrapText="1"/>
    </xf>
    <xf numFmtId="0" fontId="25" fillId="0" borderId="0" xfId="0" applyFont="1" applyAlignment="1">
      <alignment wrapText="1"/>
    </xf>
    <xf numFmtId="0" fontId="36" fillId="5" borderId="22" xfId="0" applyFont="1" applyFill="1" applyBorder="1" applyAlignment="1">
      <alignment vertical="center"/>
    </xf>
    <xf numFmtId="49" fontId="59" fillId="14" borderId="39" xfId="0" applyNumberFormat="1" applyFont="1" applyFill="1" applyBorder="1" applyAlignment="1">
      <alignment horizontal="right"/>
    </xf>
    <xf numFmtId="0" fontId="76" fillId="0" borderId="0" xfId="0" applyFont="1"/>
    <xf numFmtId="0" fontId="49" fillId="0" borderId="0" xfId="0" applyFont="1"/>
    <xf numFmtId="14" fontId="59" fillId="14" borderId="39" xfId="0" applyNumberFormat="1" applyFont="1" applyFill="1" applyBorder="1" applyAlignment="1">
      <alignment horizontal="right"/>
    </xf>
    <xf numFmtId="165" fontId="44" fillId="25" borderId="6" xfId="1" applyNumberFormat="1" applyFont="1" applyFill="1" applyBorder="1"/>
    <xf numFmtId="165" fontId="44" fillId="25" borderId="6" xfId="1" applyNumberFormat="1" applyFont="1" applyFill="1" applyBorder="1" applyAlignment="1">
      <alignment horizontal="center"/>
    </xf>
    <xf numFmtId="0" fontId="44" fillId="25" borderId="6" xfId="0" applyFont="1" applyFill="1" applyBorder="1"/>
    <xf numFmtId="0" fontId="77" fillId="25" borderId="6" xfId="0" applyFont="1" applyFill="1" applyBorder="1"/>
    <xf numFmtId="0" fontId="59" fillId="23" borderId="22" xfId="0" applyFont="1" applyFill="1" applyBorder="1"/>
    <xf numFmtId="0" fontId="59" fillId="7" borderId="23" xfId="0" applyFont="1" applyFill="1" applyBorder="1"/>
    <xf numFmtId="165" fontId="59" fillId="23" borderId="30" xfId="1" applyNumberFormat="1" applyFont="1" applyFill="1" applyBorder="1"/>
    <xf numFmtId="165" fontId="59" fillId="7" borderId="71" xfId="1" applyNumberFormat="1" applyFont="1" applyFill="1" applyBorder="1"/>
    <xf numFmtId="9" fontId="59" fillId="7" borderId="43" xfId="2" applyFont="1" applyFill="1" applyBorder="1" applyAlignment="1">
      <alignment horizontal="center"/>
    </xf>
    <xf numFmtId="9" fontId="59" fillId="7" borderId="23" xfId="2" applyFont="1" applyFill="1" applyBorder="1" applyAlignment="1">
      <alignment horizontal="center" vertical="center"/>
    </xf>
    <xf numFmtId="9" fontId="59" fillId="7" borderId="39" xfId="2" applyFont="1" applyFill="1" applyBorder="1" applyAlignment="1">
      <alignment horizontal="center" vertical="center"/>
    </xf>
    <xf numFmtId="0" fontId="59" fillId="7" borderId="42" xfId="0" applyFont="1" applyFill="1" applyBorder="1"/>
    <xf numFmtId="165" fontId="59" fillId="7" borderId="70" xfId="1" applyNumberFormat="1" applyFont="1" applyFill="1" applyBorder="1"/>
    <xf numFmtId="0" fontId="60" fillId="7" borderId="22" xfId="0" applyFont="1" applyFill="1" applyBorder="1" applyAlignment="1">
      <alignment vertical="center"/>
    </xf>
    <xf numFmtId="0" fontId="22" fillId="22" borderId="6" xfId="0" applyFont="1" applyFill="1" applyBorder="1"/>
    <xf numFmtId="0" fontId="66" fillId="24" borderId="50" xfId="0" applyFont="1" applyFill="1" applyBorder="1"/>
    <xf numFmtId="0" fontId="66" fillId="24" borderId="51" xfId="0" applyFont="1" applyFill="1" applyBorder="1" applyAlignment="1">
      <alignment horizontal="right"/>
    </xf>
    <xf numFmtId="0" fontId="78" fillId="5" borderId="68" xfId="0" applyFont="1" applyFill="1" applyBorder="1"/>
    <xf numFmtId="0" fontId="79" fillId="24" borderId="50" xfId="0" applyFont="1" applyFill="1" applyBorder="1"/>
    <xf numFmtId="0" fontId="80" fillId="0" borderId="0" xfId="0" applyFont="1"/>
    <xf numFmtId="165" fontId="80" fillId="0" borderId="0" xfId="1" applyNumberFormat="1" applyFont="1" applyFill="1"/>
    <xf numFmtId="9" fontId="80" fillId="0" borderId="0" xfId="2" applyFont="1" applyFill="1" applyAlignment="1">
      <alignment horizontal="center"/>
    </xf>
    <xf numFmtId="165" fontId="66" fillId="20" borderId="50" xfId="1" applyNumberFormat="1" applyFont="1" applyFill="1" applyBorder="1" applyAlignment="1">
      <alignment horizontal="center" vertical="center" wrapText="1"/>
    </xf>
    <xf numFmtId="0" fontId="81" fillId="5" borderId="68" xfId="0" applyFont="1" applyFill="1" applyBorder="1" applyAlignment="1">
      <alignment horizontal="center"/>
    </xf>
    <xf numFmtId="165" fontId="66" fillId="18" borderId="50" xfId="1" applyNumberFormat="1" applyFont="1" applyFill="1" applyBorder="1" applyAlignment="1">
      <alignment horizontal="center" vertical="center" wrapText="1"/>
    </xf>
    <xf numFmtId="165" fontId="66" fillId="17" borderId="50" xfId="1" applyNumberFormat="1" applyFont="1" applyFill="1" applyBorder="1" applyAlignment="1">
      <alignment vertical="center" wrapText="1"/>
    </xf>
    <xf numFmtId="0" fontId="80" fillId="5" borderId="68" xfId="0" applyFont="1" applyFill="1" applyBorder="1" applyAlignment="1">
      <alignment horizontal="center"/>
    </xf>
    <xf numFmtId="165" fontId="66" fillId="21" borderId="50" xfId="1" applyNumberFormat="1" applyFont="1" applyFill="1" applyBorder="1" applyAlignment="1">
      <alignment horizontal="center" vertical="center" wrapText="1"/>
    </xf>
    <xf numFmtId="0" fontId="66" fillId="24" borderId="27" xfId="0" applyFont="1" applyFill="1" applyBorder="1"/>
    <xf numFmtId="0" fontId="80" fillId="15" borderId="6" xfId="0" applyFont="1" applyFill="1" applyBorder="1"/>
    <xf numFmtId="0" fontId="82" fillId="5" borderId="50" xfId="0" applyFont="1" applyFill="1" applyBorder="1"/>
    <xf numFmtId="0" fontId="81" fillId="5" borderId="50" xfId="0" applyFont="1" applyFill="1" applyBorder="1" applyAlignment="1">
      <alignment horizontal="center"/>
    </xf>
    <xf numFmtId="0" fontId="80" fillId="5" borderId="50" xfId="0" applyFont="1" applyFill="1" applyBorder="1" applyAlignment="1">
      <alignment horizontal="center"/>
    </xf>
    <xf numFmtId="0" fontId="66" fillId="24" borderId="49" xfId="0" applyFont="1" applyFill="1" applyBorder="1"/>
    <xf numFmtId="0" fontId="66" fillId="24" borderId="27" xfId="0" applyFont="1" applyFill="1" applyBorder="1" applyAlignment="1">
      <alignment horizontal="right"/>
    </xf>
    <xf numFmtId="0" fontId="66" fillId="24" borderId="36" xfId="0" applyFont="1" applyFill="1" applyBorder="1"/>
    <xf numFmtId="0" fontId="80" fillId="5" borderId="0" xfId="0" applyFont="1" applyFill="1"/>
    <xf numFmtId="165" fontId="66" fillId="20" borderId="52" xfId="1" applyNumberFormat="1" applyFont="1" applyFill="1" applyBorder="1" applyAlignment="1">
      <alignment horizontal="center" vertical="center" wrapText="1"/>
    </xf>
    <xf numFmtId="0" fontId="81" fillId="5" borderId="0" xfId="0" applyFont="1" applyFill="1"/>
    <xf numFmtId="165" fontId="66" fillId="18" borderId="52" xfId="1" applyNumberFormat="1" applyFont="1" applyFill="1" applyBorder="1" applyAlignment="1">
      <alignment horizontal="center" vertical="center" wrapText="1"/>
    </xf>
    <xf numFmtId="165" fontId="66" fillId="17" borderId="52" xfId="1" applyNumberFormat="1" applyFont="1" applyFill="1" applyBorder="1" applyAlignment="1">
      <alignment vertical="center" wrapText="1"/>
    </xf>
    <xf numFmtId="165" fontId="66" fillId="21" borderId="52" xfId="1" applyNumberFormat="1" applyFont="1" applyFill="1" applyBorder="1" applyAlignment="1">
      <alignment horizontal="center" vertical="center" wrapText="1"/>
    </xf>
    <xf numFmtId="0" fontId="56" fillId="13" borderId="42" xfId="0" applyFont="1" applyFill="1" applyBorder="1"/>
    <xf numFmtId="9" fontId="56" fillId="13" borderId="42" xfId="2" applyFont="1" applyFill="1" applyBorder="1" applyAlignment="1">
      <alignment horizontal="center"/>
    </xf>
    <xf numFmtId="165" fontId="61" fillId="11" borderId="23" xfId="1" applyNumberFormat="1" applyFont="1" applyFill="1" applyBorder="1"/>
    <xf numFmtId="165" fontId="61" fillId="8" borderId="23" xfId="1" applyNumberFormat="1" applyFont="1" applyFill="1" applyBorder="1"/>
    <xf numFmtId="0" fontId="22" fillId="5" borderId="22" xfId="0" applyFont="1" applyFill="1" applyBorder="1"/>
    <xf numFmtId="0" fontId="59" fillId="7" borderId="22" xfId="0" applyFont="1" applyFill="1" applyBorder="1"/>
    <xf numFmtId="165" fontId="59" fillId="7" borderId="30" xfId="1" applyNumberFormat="1" applyFont="1" applyFill="1" applyBorder="1"/>
    <xf numFmtId="0" fontId="59" fillId="2" borderId="0" xfId="0" applyFont="1" applyFill="1"/>
    <xf numFmtId="165" fontId="59" fillId="2" borderId="0" xfId="1" applyNumberFormat="1" applyFont="1" applyFill="1" applyBorder="1"/>
    <xf numFmtId="9" fontId="59" fillId="2" borderId="27" xfId="2" applyFont="1" applyFill="1" applyBorder="1" applyAlignment="1">
      <alignment horizontal="center"/>
    </xf>
    <xf numFmtId="165" fontId="59" fillId="5" borderId="0" xfId="1" applyNumberFormat="1" applyFont="1" applyFill="1" applyBorder="1"/>
    <xf numFmtId="0" fontId="59" fillId="2" borderId="23" xfId="0" applyFont="1" applyFill="1" applyBorder="1"/>
    <xf numFmtId="0" fontId="59" fillId="2" borderId="39" xfId="0" applyFont="1" applyFill="1" applyBorder="1"/>
    <xf numFmtId="0" fontId="34" fillId="14" borderId="75" xfId="0" applyFont="1" applyFill="1" applyBorder="1" applyProtection="1">
      <protection locked="0"/>
    </xf>
    <xf numFmtId="0" fontId="34" fillId="12" borderId="69" xfId="0" applyFont="1" applyFill="1" applyBorder="1" applyProtection="1">
      <protection locked="0"/>
    </xf>
    <xf numFmtId="0" fontId="22" fillId="2" borderId="76" xfId="0" applyFont="1" applyFill="1" applyBorder="1"/>
    <xf numFmtId="0" fontId="59" fillId="3" borderId="31" xfId="0" applyFont="1" applyFill="1" applyBorder="1" applyAlignment="1">
      <alignment vertical="center"/>
    </xf>
    <xf numFmtId="165" fontId="59" fillId="3" borderId="21" xfId="1" applyNumberFormat="1" applyFont="1" applyFill="1" applyBorder="1" applyAlignment="1">
      <alignment vertical="center"/>
    </xf>
    <xf numFmtId="9" fontId="59" fillId="3" borderId="40" xfId="2" applyFont="1" applyFill="1" applyBorder="1" applyAlignment="1">
      <alignment horizontal="center" vertical="center"/>
    </xf>
    <xf numFmtId="9" fontId="59" fillId="3" borderId="22" xfId="2" applyFont="1" applyFill="1" applyBorder="1" applyAlignment="1">
      <alignment horizontal="center" vertical="center"/>
    </xf>
    <xf numFmtId="0" fontId="62" fillId="2" borderId="22" xfId="0" applyFont="1" applyFill="1" applyBorder="1" applyAlignment="1">
      <alignment vertical="center"/>
    </xf>
    <xf numFmtId="0" fontId="70" fillId="4" borderId="0" xfId="0" applyFont="1" applyFill="1"/>
    <xf numFmtId="0" fontId="57" fillId="4" borderId="0" xfId="0" applyFont="1" applyFill="1"/>
    <xf numFmtId="0" fontId="84" fillId="4" borderId="0" xfId="0" applyFont="1" applyFill="1"/>
    <xf numFmtId="0" fontId="85" fillId="4" borderId="0" xfId="0" applyFont="1" applyFill="1"/>
    <xf numFmtId="0" fontId="22" fillId="0" borderId="35" xfId="0" applyFont="1" applyBorder="1" applyAlignment="1">
      <alignment horizontal="left" vertical="top" wrapText="1"/>
    </xf>
    <xf numFmtId="0" fontId="61" fillId="11" borderId="74" xfId="0" applyFont="1" applyFill="1" applyBorder="1" applyAlignment="1">
      <alignment horizontal="center" vertical="center"/>
    </xf>
    <xf numFmtId="0" fontId="61" fillId="12" borderId="74" xfId="0" applyFont="1" applyFill="1" applyBorder="1" applyAlignment="1">
      <alignment horizontal="center" vertical="center"/>
    </xf>
    <xf numFmtId="0" fontId="61" fillId="9" borderId="74" xfId="0" applyFont="1" applyFill="1" applyBorder="1" applyAlignment="1">
      <alignment horizontal="center" vertical="center"/>
    </xf>
    <xf numFmtId="0" fontId="86" fillId="0" borderId="0" xfId="0" applyFont="1"/>
    <xf numFmtId="0" fontId="87" fillId="25" borderId="6" xfId="8" applyFont="1" applyFill="1" applyBorder="1"/>
    <xf numFmtId="0" fontId="62" fillId="5" borderId="27" xfId="0" applyFont="1" applyFill="1" applyBorder="1"/>
    <xf numFmtId="3" fontId="88" fillId="5" borderId="41" xfId="0" applyNumberFormat="1" applyFont="1" applyFill="1" applyBorder="1"/>
    <xf numFmtId="0" fontId="49" fillId="13" borderId="27" xfId="0" applyFont="1" applyFill="1" applyBorder="1"/>
    <xf numFmtId="9" fontId="35" fillId="12" borderId="77" xfId="0" applyNumberFormat="1" applyFont="1" applyFill="1" applyBorder="1"/>
    <xf numFmtId="0" fontId="22" fillId="14" borderId="3" xfId="0" applyFont="1" applyFill="1" applyBorder="1" applyAlignment="1">
      <alignment vertical="center" wrapText="1"/>
    </xf>
    <xf numFmtId="0" fontId="89" fillId="25" borderId="0" xfId="0" applyFont="1" applyFill="1" applyProtection="1">
      <protection locked="0"/>
    </xf>
    <xf numFmtId="0" fontId="43" fillId="25" borderId="0" xfId="0" applyFont="1" applyFill="1" applyAlignment="1">
      <alignment vertical="center"/>
    </xf>
    <xf numFmtId="0" fontId="42" fillId="25" borderId="0" xfId="0" applyFont="1" applyFill="1"/>
    <xf numFmtId="0" fontId="22" fillId="25" borderId="0" xfId="0" applyFont="1" applyFill="1"/>
    <xf numFmtId="165" fontId="42" fillId="25" borderId="0" xfId="1" applyNumberFormat="1" applyFont="1" applyFill="1"/>
    <xf numFmtId="0" fontId="21" fillId="25" borderId="0" xfId="0" applyFont="1" applyFill="1"/>
    <xf numFmtId="0" fontId="74" fillId="0" borderId="39" xfId="0" applyFont="1" applyBorder="1"/>
    <xf numFmtId="0" fontId="90" fillId="5" borderId="0" xfId="0" applyFont="1" applyFill="1"/>
    <xf numFmtId="0" fontId="90" fillId="5" borderId="6" xfId="0" applyFont="1" applyFill="1" applyBorder="1"/>
    <xf numFmtId="0" fontId="68" fillId="0" borderId="0" xfId="0" applyFont="1"/>
    <xf numFmtId="0" fontId="22" fillId="0" borderId="0" xfId="0" applyFont="1" applyAlignment="1">
      <alignment wrapText="1"/>
    </xf>
    <xf numFmtId="0" fontId="86" fillId="4" borderId="0" xfId="0" applyFont="1" applyFill="1"/>
    <xf numFmtId="0" fontId="73" fillId="0" borderId="0" xfId="0" applyFont="1"/>
    <xf numFmtId="3" fontId="22" fillId="5" borderId="15" xfId="0" applyNumberFormat="1" applyFont="1" applyFill="1" applyBorder="1" applyProtection="1">
      <protection locked="0"/>
    </xf>
    <xf numFmtId="3" fontId="34" fillId="15" borderId="15" xfId="0" applyNumberFormat="1" applyFont="1" applyFill="1" applyBorder="1" applyProtection="1">
      <protection locked="0"/>
    </xf>
    <xf numFmtId="0" fontId="22" fillId="0" borderId="0" xfId="0" applyFont="1" applyProtection="1">
      <protection locked="0"/>
    </xf>
    <xf numFmtId="3" fontId="22" fillId="0" borderId="0" xfId="0" applyNumberFormat="1" applyFont="1" applyProtection="1">
      <protection locked="0"/>
    </xf>
    <xf numFmtId="3" fontId="52" fillId="5" borderId="41" xfId="0" applyNumberFormat="1" applyFont="1" applyFill="1" applyBorder="1" applyProtection="1">
      <protection locked="0"/>
    </xf>
    <xf numFmtId="165" fontId="22" fillId="14" borderId="22" xfId="1" applyNumberFormat="1" applyFont="1" applyFill="1" applyBorder="1" applyProtection="1">
      <protection locked="0"/>
    </xf>
    <xf numFmtId="165" fontId="22" fillId="12" borderId="22" xfId="1" applyNumberFormat="1" applyFont="1" applyFill="1" applyBorder="1" applyProtection="1">
      <protection locked="0"/>
    </xf>
    <xf numFmtId="165" fontId="22" fillId="14" borderId="39" xfId="1" applyNumberFormat="1" applyFont="1" applyFill="1" applyBorder="1" applyProtection="1">
      <protection locked="0"/>
    </xf>
    <xf numFmtId="165" fontId="22" fillId="12" borderId="39" xfId="1" applyNumberFormat="1" applyFont="1" applyFill="1" applyBorder="1" applyProtection="1">
      <protection locked="0"/>
    </xf>
    <xf numFmtId="165" fontId="25" fillId="14" borderId="22" xfId="1" applyNumberFormat="1" applyFont="1" applyFill="1" applyBorder="1" applyProtection="1">
      <protection locked="0"/>
    </xf>
    <xf numFmtId="165" fontId="25" fillId="12" borderId="22" xfId="1" applyNumberFormat="1" applyFont="1" applyFill="1" applyBorder="1" applyProtection="1">
      <protection locked="0"/>
    </xf>
    <xf numFmtId="0" fontId="92" fillId="4" borderId="0" xfId="0" applyFont="1" applyFill="1"/>
    <xf numFmtId="0" fontId="59" fillId="4" borderId="0" xfId="8" applyFont="1" applyFill="1"/>
    <xf numFmtId="0" fontId="59" fillId="26" borderId="0" xfId="0" applyFont="1" applyFill="1"/>
    <xf numFmtId="0" fontId="0" fillId="26" borderId="0" xfId="0" applyFill="1"/>
    <xf numFmtId="0" fontId="69" fillId="26" borderId="0" xfId="0" applyFont="1" applyFill="1"/>
    <xf numFmtId="0" fontId="69" fillId="27" borderId="0" xfId="0" applyFont="1" applyFill="1"/>
    <xf numFmtId="0" fontId="22" fillId="26" borderId="0" xfId="0" applyFont="1" applyFill="1"/>
    <xf numFmtId="0" fontId="53" fillId="18" borderId="17" xfId="0" applyFont="1" applyFill="1" applyBorder="1"/>
    <xf numFmtId="0" fontId="57" fillId="18" borderId="17" xfId="0" applyFont="1" applyFill="1" applyBorder="1"/>
    <xf numFmtId="0" fontId="53" fillId="17" borderId="17" xfId="0" applyFont="1" applyFill="1" applyBorder="1"/>
    <xf numFmtId="0" fontId="57" fillId="17" borderId="17" xfId="0" applyFont="1" applyFill="1" applyBorder="1"/>
    <xf numFmtId="0" fontId="53" fillId="19" borderId="17" xfId="0" applyFont="1" applyFill="1" applyBorder="1"/>
    <xf numFmtId="0" fontId="57" fillId="19" borderId="17" xfId="0" applyFont="1" applyFill="1" applyBorder="1"/>
    <xf numFmtId="3" fontId="31" fillId="0" borderId="0" xfId="4" applyNumberFormat="1" applyFont="1" applyAlignment="1">
      <alignment horizontal="right" indent="4"/>
    </xf>
    <xf numFmtId="0" fontId="1" fillId="0" borderId="1" xfId="0" applyFont="1" applyBorder="1"/>
    <xf numFmtId="0" fontId="1" fillId="0" borderId="11" xfId="0" applyFont="1" applyBorder="1"/>
    <xf numFmtId="0" fontId="11" fillId="6" borderId="3" xfId="4" applyFont="1" applyFill="1" applyBorder="1" applyAlignment="1">
      <alignment horizontal="right" indent="5"/>
    </xf>
    <xf numFmtId="3" fontId="31" fillId="0" borderId="3" xfId="4" applyNumberFormat="1" applyFont="1" applyBorder="1" applyAlignment="1">
      <alignment horizontal="right" indent="4"/>
    </xf>
    <xf numFmtId="9" fontId="35" fillId="0" borderId="18" xfId="2" applyFont="1" applyFill="1" applyBorder="1" applyAlignment="1" applyProtection="1">
      <alignment horizontal="center"/>
      <protection locked="0"/>
    </xf>
    <xf numFmtId="9" fontId="35" fillId="12" borderId="55" xfId="0" applyNumberFormat="1" applyFont="1" applyFill="1" applyBorder="1"/>
    <xf numFmtId="0" fontId="35" fillId="14" borderId="0" xfId="0" applyFont="1" applyFill="1" applyAlignment="1">
      <alignment vertical="center" wrapText="1"/>
    </xf>
    <xf numFmtId="9" fontId="35" fillId="12" borderId="18" xfId="0" applyNumberFormat="1" applyFont="1" applyFill="1" applyBorder="1"/>
    <xf numFmtId="0" fontId="86" fillId="26" borderId="0" xfId="0" applyFont="1" applyFill="1"/>
    <xf numFmtId="0" fontId="70" fillId="26" borderId="0" xfId="0" applyFont="1" applyFill="1"/>
    <xf numFmtId="0" fontId="19" fillId="26" borderId="0" xfId="0" applyFont="1" applyFill="1"/>
    <xf numFmtId="165" fontId="66" fillId="18" borderId="50" xfId="1" applyNumberFormat="1" applyFont="1" applyFill="1" applyBorder="1" applyAlignment="1">
      <alignment horizontal="center" vertical="center" wrapText="1"/>
    </xf>
    <xf numFmtId="165" fontId="66" fillId="17" borderId="50" xfId="1" applyNumberFormat="1" applyFont="1" applyFill="1" applyBorder="1" applyAlignment="1">
      <alignment horizontal="center" vertical="center" wrapText="1"/>
    </xf>
    <xf numFmtId="165" fontId="66" fillId="21" borderId="50" xfId="1" applyNumberFormat="1" applyFont="1" applyFill="1" applyBorder="1" applyAlignment="1">
      <alignment horizontal="center" vertical="center" wrapText="1"/>
    </xf>
    <xf numFmtId="165" fontId="51" fillId="24" borderId="25" xfId="1" applyNumberFormat="1" applyFont="1" applyFill="1" applyBorder="1"/>
    <xf numFmtId="165" fontId="51" fillId="24" borderId="29" xfId="1" applyNumberFormat="1" applyFont="1" applyFill="1" applyBorder="1"/>
    <xf numFmtId="49" fontId="22" fillId="14" borderId="34" xfId="0" applyNumberFormat="1" applyFont="1" applyFill="1" applyBorder="1" applyAlignment="1" applyProtection="1">
      <alignment horizontal="right"/>
      <protection locked="0"/>
    </xf>
    <xf numFmtId="49" fontId="22" fillId="14" borderId="6" xfId="0" applyNumberFormat="1" applyFont="1" applyFill="1" applyBorder="1" applyAlignment="1" applyProtection="1">
      <alignment horizontal="right"/>
      <protection locked="0"/>
    </xf>
    <xf numFmtId="9" fontId="45" fillId="9" borderId="34" xfId="2" applyFont="1" applyFill="1" applyBorder="1" applyProtection="1"/>
    <xf numFmtId="9" fontId="45" fillId="9" borderId="40" xfId="2" applyFont="1" applyFill="1" applyBorder="1" applyProtection="1"/>
    <xf numFmtId="9" fontId="45" fillId="9" borderId="72" xfId="2" applyFont="1" applyFill="1" applyBorder="1" applyProtection="1"/>
    <xf numFmtId="9" fontId="45" fillId="9" borderId="73" xfId="2" applyFont="1" applyFill="1" applyBorder="1" applyProtection="1"/>
    <xf numFmtId="0" fontId="61" fillId="9" borderId="34" xfId="0" applyFont="1" applyFill="1" applyBorder="1" applyAlignment="1">
      <alignment horizontal="center" vertical="center"/>
    </xf>
    <xf numFmtId="0" fontId="61" fillId="9" borderId="40" xfId="0" applyFont="1" applyFill="1" applyBorder="1" applyAlignment="1">
      <alignment horizontal="center" vertical="center"/>
    </xf>
    <xf numFmtId="0" fontId="22" fillId="0" borderId="35" xfId="0" applyFont="1" applyBorder="1" applyAlignment="1">
      <alignment horizontal="left" vertical="top" wrapText="1"/>
    </xf>
    <xf numFmtId="0" fontId="22" fillId="0" borderId="42" xfId="0" applyFont="1" applyBorder="1" applyAlignment="1">
      <alignment horizontal="left" vertical="top" wrapText="1"/>
    </xf>
    <xf numFmtId="0" fontId="22" fillId="0" borderId="45" xfId="0" applyFont="1" applyBorder="1" applyAlignment="1">
      <alignment horizontal="left" vertical="top" wrapText="1"/>
    </xf>
    <xf numFmtId="0" fontId="22" fillId="0" borderId="42" xfId="0" applyFont="1" applyBorder="1" applyAlignment="1">
      <alignment wrapText="1"/>
    </xf>
    <xf numFmtId="0" fontId="22" fillId="0" borderId="35" xfId="0" applyFont="1" applyBorder="1"/>
    <xf numFmtId="165" fontId="59" fillId="2" borderId="27" xfId="1" applyNumberFormat="1" applyFont="1" applyFill="1" applyBorder="1"/>
    <xf numFmtId="165" fontId="56" fillId="13" borderId="34" xfId="1" applyNumberFormat="1" applyFont="1" applyFill="1" applyBorder="1"/>
    <xf numFmtId="165" fontId="56" fillId="13" borderId="40" xfId="1" applyNumberFormat="1" applyFont="1" applyFill="1" applyBorder="1"/>
    <xf numFmtId="0" fontId="56" fillId="24" borderId="0" xfId="0" applyFont="1" applyFill="1"/>
    <xf numFmtId="165" fontId="66" fillId="21" borderId="52" xfId="1" applyNumberFormat="1" applyFont="1" applyFill="1" applyBorder="1" applyAlignment="1">
      <alignment horizontal="center" vertical="center" wrapText="1"/>
    </xf>
    <xf numFmtId="165" fontId="66" fillId="21" borderId="51" xfId="1" applyNumberFormat="1" applyFont="1" applyFill="1" applyBorder="1" applyAlignment="1">
      <alignment horizontal="center" vertical="center" wrapText="1"/>
    </xf>
    <xf numFmtId="9" fontId="56" fillId="17" borderId="38" xfId="2" applyFont="1" applyFill="1" applyBorder="1" applyAlignment="1">
      <alignment horizontal="center" vertical="center" wrapText="1"/>
    </xf>
    <xf numFmtId="165" fontId="66" fillId="20" borderId="50" xfId="1" applyNumberFormat="1" applyFont="1" applyFill="1" applyBorder="1" applyAlignment="1">
      <alignment horizontal="center" vertical="center" wrapText="1"/>
    </xf>
    <xf numFmtId="165" fontId="66" fillId="20" borderId="53" xfId="1" applyNumberFormat="1" applyFont="1" applyFill="1" applyBorder="1" applyAlignment="1">
      <alignment horizontal="center" vertical="center" wrapText="1"/>
    </xf>
    <xf numFmtId="165" fontId="66" fillId="18" borderId="53" xfId="1" applyNumberFormat="1" applyFont="1" applyFill="1" applyBorder="1" applyAlignment="1">
      <alignment horizontal="center" vertical="center" wrapText="1"/>
    </xf>
    <xf numFmtId="165" fontId="66" fillId="18" borderId="51" xfId="1" applyNumberFormat="1" applyFont="1" applyFill="1" applyBorder="1" applyAlignment="1">
      <alignment horizontal="center" vertical="center" wrapText="1"/>
    </xf>
    <xf numFmtId="165" fontId="66" fillId="17" borderId="53" xfId="1" applyNumberFormat="1" applyFont="1" applyFill="1" applyBorder="1" applyAlignment="1">
      <alignment horizontal="center" vertical="center" wrapText="1"/>
    </xf>
    <xf numFmtId="165" fontId="66" fillId="17" borderId="51" xfId="1" applyNumberFormat="1" applyFont="1" applyFill="1" applyBorder="1" applyAlignment="1">
      <alignment horizontal="center" vertical="center" wrapText="1"/>
    </xf>
    <xf numFmtId="165" fontId="56" fillId="13" borderId="42" xfId="1" applyNumberFormat="1" applyFont="1" applyFill="1" applyBorder="1"/>
    <xf numFmtId="165" fontId="56" fillId="13" borderId="43" xfId="1" applyNumberFormat="1" applyFont="1" applyFill="1" applyBorder="1"/>
    <xf numFmtId="165" fontId="56" fillId="13" borderId="45" xfId="1" applyNumberFormat="1" applyFont="1" applyFill="1" applyBorder="1"/>
    <xf numFmtId="165" fontId="56" fillId="13" borderId="44" xfId="1" applyNumberFormat="1" applyFont="1" applyFill="1" applyBorder="1"/>
    <xf numFmtId="165" fontId="59" fillId="23" borderId="22" xfId="1" applyNumberFormat="1" applyFont="1" applyFill="1" applyBorder="1" applyAlignment="1">
      <alignment vertical="center"/>
    </xf>
    <xf numFmtId="165" fontId="59" fillId="7" borderId="23" xfId="1" applyNumberFormat="1" applyFont="1" applyFill="1" applyBorder="1" applyAlignment="1">
      <alignment vertical="center"/>
    </xf>
    <xf numFmtId="165" fontId="59" fillId="7" borderId="22" xfId="1" applyNumberFormat="1" applyFont="1" applyFill="1" applyBorder="1" applyAlignment="1">
      <alignment vertical="center"/>
    </xf>
    <xf numFmtId="165" fontId="59" fillId="7" borderId="39" xfId="1" applyNumberFormat="1" applyFont="1" applyFill="1" applyBorder="1" applyAlignment="1">
      <alignment vertical="center"/>
    </xf>
    <xf numFmtId="165" fontId="59" fillId="3" borderId="22" xfId="1" applyNumberFormat="1" applyFont="1" applyFill="1" applyBorder="1" applyAlignment="1">
      <alignment vertical="center"/>
    </xf>
    <xf numFmtId="14" fontId="22" fillId="14" borderId="39" xfId="0" applyNumberFormat="1" applyFont="1" applyFill="1" applyBorder="1" applyAlignment="1" applyProtection="1">
      <alignment horizontal="right"/>
      <protection locked="0"/>
    </xf>
    <xf numFmtId="14" fontId="22" fillId="14" borderId="45" xfId="0" applyNumberFormat="1" applyFont="1" applyFill="1" applyBorder="1" applyAlignment="1" applyProtection="1">
      <alignment horizontal="right"/>
      <protection locked="0"/>
    </xf>
    <xf numFmtId="9" fontId="56" fillId="21" borderId="37" xfId="2" applyFont="1" applyFill="1" applyBorder="1" applyAlignment="1">
      <alignment horizontal="center" vertical="center" wrapText="1"/>
    </xf>
    <xf numFmtId="9" fontId="56" fillId="21" borderId="38" xfId="2" applyFont="1" applyFill="1" applyBorder="1" applyAlignment="1">
      <alignment horizontal="center" vertical="center" wrapText="1"/>
    </xf>
    <xf numFmtId="49" fontId="22" fillId="14" borderId="39" xfId="0" applyNumberFormat="1" applyFont="1" applyFill="1" applyBorder="1" applyAlignment="1" applyProtection="1">
      <alignment horizontal="right"/>
      <protection locked="0"/>
    </xf>
    <xf numFmtId="49" fontId="22" fillId="14" borderId="45" xfId="0" applyNumberFormat="1" applyFont="1" applyFill="1" applyBorder="1" applyAlignment="1" applyProtection="1">
      <alignment horizontal="right"/>
      <protection locked="0"/>
    </xf>
    <xf numFmtId="49" fontId="22" fillId="14" borderId="22" xfId="0" applyNumberFormat="1" applyFont="1" applyFill="1" applyBorder="1" applyAlignment="1" applyProtection="1">
      <alignment horizontal="right"/>
      <protection locked="0"/>
    </xf>
    <xf numFmtId="0" fontId="22" fillId="14" borderId="22" xfId="0" applyFont="1" applyFill="1" applyBorder="1" applyAlignment="1" applyProtection="1">
      <alignment horizontal="right"/>
      <protection locked="0"/>
    </xf>
    <xf numFmtId="0" fontId="22" fillId="14" borderId="34" xfId="0" applyFont="1" applyFill="1" applyBorder="1" applyAlignment="1" applyProtection="1">
      <alignment horizontal="right"/>
      <protection locked="0"/>
    </xf>
    <xf numFmtId="9" fontId="56" fillId="18" borderId="38" xfId="2" applyFont="1" applyFill="1" applyBorder="1" applyAlignment="1">
      <alignment horizontal="center" vertical="center" wrapText="1"/>
    </xf>
    <xf numFmtId="9" fontId="56" fillId="20" borderId="38" xfId="2" applyFont="1" applyFill="1" applyBorder="1" applyAlignment="1">
      <alignment horizontal="center" vertical="center" wrapText="1"/>
    </xf>
    <xf numFmtId="0" fontId="34" fillId="0" borderId="86" xfId="0" applyFont="1" applyBorder="1"/>
    <xf numFmtId="0" fontId="34" fillId="0" borderId="7" xfId="0" applyFont="1" applyBorder="1"/>
    <xf numFmtId="0" fontId="35" fillId="11" borderId="80" xfId="0" applyFont="1" applyFill="1" applyBorder="1"/>
    <xf numFmtId="0" fontId="35" fillId="11" borderId="87" xfId="0" applyFont="1" applyFill="1" applyBorder="1"/>
    <xf numFmtId="0" fontId="35" fillId="11" borderId="88" xfId="0" applyFont="1" applyFill="1" applyBorder="1"/>
    <xf numFmtId="0" fontId="22" fillId="14" borderId="89" xfId="0" applyFont="1" applyFill="1" applyBorder="1" applyAlignment="1">
      <alignment vertical="center" wrapText="1"/>
    </xf>
    <xf numFmtId="0" fontId="22" fillId="14" borderId="90" xfId="0" applyFont="1" applyFill="1" applyBorder="1" applyAlignment="1">
      <alignment vertical="center" wrapText="1"/>
    </xf>
    <xf numFmtId="0" fontId="19" fillId="12" borderId="1" xfId="0" applyFont="1" applyFill="1" applyBorder="1" applyAlignment="1">
      <alignment horizontal="left"/>
    </xf>
    <xf numFmtId="0" fontId="19" fillId="12" borderId="0" xfId="0" applyFont="1" applyFill="1" applyAlignment="1">
      <alignment horizontal="left"/>
    </xf>
    <xf numFmtId="3" fontId="35" fillId="0" borderId="18" xfId="2" applyNumberFormat="1" applyFont="1" applyFill="1" applyBorder="1" applyProtection="1">
      <protection locked="0"/>
    </xf>
    <xf numFmtId="3" fontId="35" fillId="0" borderId="19" xfId="2" applyNumberFormat="1" applyFont="1" applyFill="1" applyBorder="1" applyProtection="1">
      <protection locked="0"/>
    </xf>
    <xf numFmtId="0" fontId="39" fillId="4" borderId="82" xfId="0" applyFont="1" applyFill="1" applyBorder="1" applyAlignment="1">
      <alignment horizontal="right" vertical="center" wrapText="1"/>
    </xf>
    <xf numFmtId="0" fontId="39" fillId="4" borderId="83" xfId="0" applyFont="1" applyFill="1" applyBorder="1" applyAlignment="1">
      <alignment horizontal="right" vertical="center" wrapText="1"/>
    </xf>
    <xf numFmtId="9" fontId="35" fillId="12" borderId="80" xfId="0" applyNumberFormat="1" applyFont="1" applyFill="1" applyBorder="1"/>
    <xf numFmtId="9" fontId="35" fillId="12" borderId="81" xfId="0" applyNumberFormat="1" applyFont="1" applyFill="1" applyBorder="1"/>
    <xf numFmtId="0" fontId="35" fillId="11" borderId="78" xfId="0" applyFont="1" applyFill="1" applyBorder="1" applyAlignment="1">
      <alignment horizontal="left" vertical="center" wrapText="1"/>
    </xf>
    <xf numFmtId="0" fontId="35" fillId="11" borderId="79" xfId="0" applyFont="1" applyFill="1" applyBorder="1" applyAlignment="1">
      <alignment horizontal="left" vertical="center" wrapText="1"/>
    </xf>
    <xf numFmtId="0" fontId="47" fillId="19" borderId="0" xfId="0" applyFont="1" applyFill="1" applyAlignment="1">
      <alignment horizontal="center" textRotation="90"/>
    </xf>
    <xf numFmtId="0" fontId="19" fillId="11" borderId="0" xfId="0" applyFont="1" applyFill="1" applyAlignment="1">
      <alignment horizontal="center" textRotation="90" wrapText="1"/>
    </xf>
    <xf numFmtId="0" fontId="47" fillId="17" borderId="0" xfId="0" applyFont="1" applyFill="1" applyAlignment="1">
      <alignment horizontal="center" textRotation="90"/>
    </xf>
    <xf numFmtId="0" fontId="19" fillId="12" borderId="0" xfId="0" applyFont="1" applyFill="1" applyAlignment="1">
      <alignment horizontal="center" textRotation="90" wrapText="1"/>
    </xf>
    <xf numFmtId="0" fontId="47" fillId="13" borderId="0" xfId="0" applyFont="1" applyFill="1" applyAlignment="1">
      <alignment horizontal="center" textRotation="90"/>
    </xf>
    <xf numFmtId="0" fontId="35" fillId="11" borderId="84" xfId="0" applyFont="1" applyFill="1" applyBorder="1" applyAlignment="1">
      <alignment horizontal="left" vertical="center" wrapText="1"/>
    </xf>
    <xf numFmtId="0" fontId="35" fillId="11" borderId="85" xfId="0" applyFont="1" applyFill="1" applyBorder="1" applyAlignment="1">
      <alignment horizontal="left" vertical="center" wrapText="1"/>
    </xf>
    <xf numFmtId="0" fontId="49" fillId="13" borderId="42" xfId="0" applyFont="1" applyFill="1" applyBorder="1"/>
    <xf numFmtId="0" fontId="49" fillId="13" borderId="43" xfId="0" applyFont="1" applyFill="1" applyBorder="1"/>
    <xf numFmtId="0" fontId="49" fillId="13" borderId="45" xfId="0" applyFont="1" applyFill="1" applyBorder="1"/>
    <xf numFmtId="0" fontId="49" fillId="13" borderId="44" xfId="0" applyFont="1" applyFill="1" applyBorder="1"/>
    <xf numFmtId="9" fontId="35" fillId="11" borderId="18" xfId="0" applyNumberFormat="1" applyFont="1" applyFill="1" applyBorder="1"/>
    <xf numFmtId="9" fontId="35" fillId="11" borderId="19" xfId="0" applyNumberFormat="1" applyFont="1" applyFill="1" applyBorder="1"/>
    <xf numFmtId="0" fontId="47" fillId="16" borderId="0" xfId="0" applyFont="1" applyFill="1" applyAlignment="1">
      <alignment horizontal="center" textRotation="90"/>
    </xf>
    <xf numFmtId="0" fontId="53" fillId="17" borderId="17" xfId="0" applyFont="1" applyFill="1" applyBorder="1" applyAlignment="1">
      <alignment horizontal="left"/>
    </xf>
    <xf numFmtId="0" fontId="53" fillId="19" borderId="17" xfId="0" applyFont="1" applyFill="1" applyBorder="1" applyAlignment="1">
      <alignment horizontal="left"/>
    </xf>
    <xf numFmtId="0" fontId="59" fillId="5" borderId="65" xfId="0" applyFont="1" applyFill="1" applyBorder="1" applyAlignment="1">
      <alignment horizontal="left" indent="1"/>
    </xf>
    <xf numFmtId="0" fontId="59" fillId="5" borderId="56" xfId="0" applyFont="1" applyFill="1" applyBorder="1" applyAlignment="1">
      <alignment horizontal="left" indent="1"/>
    </xf>
    <xf numFmtId="0" fontId="59" fillId="5" borderId="66" xfId="0" applyFont="1" applyFill="1" applyBorder="1" applyAlignment="1">
      <alignment horizontal="left" indent="1"/>
    </xf>
    <xf numFmtId="0" fontId="59" fillId="5" borderId="60" xfId="0" applyFont="1" applyFill="1" applyBorder="1" applyAlignment="1" applyProtection="1">
      <alignment horizontal="left" indent="1"/>
      <protection locked="0"/>
    </xf>
    <xf numFmtId="0" fontId="59" fillId="5" borderId="32" xfId="0" applyFont="1" applyFill="1" applyBorder="1" applyAlignment="1" applyProtection="1">
      <alignment horizontal="left" indent="1"/>
      <protection locked="0"/>
    </xf>
    <xf numFmtId="0" fontId="59" fillId="5" borderId="61" xfId="0" applyFont="1" applyFill="1" applyBorder="1" applyAlignment="1" applyProtection="1">
      <alignment horizontal="left" indent="1"/>
      <protection locked="0"/>
    </xf>
    <xf numFmtId="0" fontId="59" fillId="5" borderId="63" xfId="0" applyFont="1" applyFill="1" applyBorder="1" applyAlignment="1" applyProtection="1">
      <alignment horizontal="left" indent="1"/>
      <protection locked="0"/>
    </xf>
    <xf numFmtId="0" fontId="59" fillId="5" borderId="33" xfId="0" applyFont="1" applyFill="1" applyBorder="1" applyAlignment="1" applyProtection="1">
      <alignment horizontal="left" indent="1"/>
      <protection locked="0"/>
    </xf>
    <xf numFmtId="0" fontId="59" fillId="5" borderId="64" xfId="0" applyFont="1" applyFill="1" applyBorder="1" applyAlignment="1" applyProtection="1">
      <alignment horizontal="left" indent="1"/>
      <protection locked="0"/>
    </xf>
    <xf numFmtId="0" fontId="56" fillId="24" borderId="53" xfId="0" applyFont="1" applyFill="1" applyBorder="1"/>
    <xf numFmtId="0" fontId="56" fillId="24" borderId="51" xfId="0" applyFont="1" applyFill="1" applyBorder="1"/>
    <xf numFmtId="0" fontId="59" fillId="5" borderId="63" xfId="0" applyFont="1" applyFill="1" applyBorder="1" applyAlignment="1">
      <alignment horizontal="left" indent="1"/>
    </xf>
    <xf numFmtId="0" fontId="59" fillId="5" borderId="33" xfId="0" applyFont="1" applyFill="1" applyBorder="1" applyAlignment="1">
      <alignment horizontal="left" indent="1"/>
    </xf>
    <xf numFmtId="0" fontId="59" fillId="5" borderId="64" xfId="0" applyFont="1" applyFill="1" applyBorder="1" applyAlignment="1">
      <alignment horizontal="left" indent="1"/>
    </xf>
    <xf numFmtId="0" fontId="59" fillId="5" borderId="62" xfId="0" applyFont="1" applyFill="1" applyBorder="1" applyAlignment="1" applyProtection="1">
      <alignment horizontal="left" indent="1"/>
      <protection locked="0"/>
    </xf>
    <xf numFmtId="0" fontId="59" fillId="5" borderId="57" xfId="0" applyFont="1" applyFill="1" applyBorder="1" applyAlignment="1" applyProtection="1">
      <alignment horizontal="left" indent="1"/>
      <protection locked="0"/>
    </xf>
    <xf numFmtId="0" fontId="59" fillId="5" borderId="58" xfId="0" applyFont="1" applyFill="1" applyBorder="1" applyAlignment="1" applyProtection="1">
      <alignment horizontal="left" indent="1"/>
      <protection locked="0"/>
    </xf>
    <xf numFmtId="0" fontId="53" fillId="18" borderId="17" xfId="0" applyFont="1" applyFill="1" applyBorder="1" applyAlignment="1">
      <alignment horizontal="left"/>
    </xf>
    <xf numFmtId="0" fontId="53" fillId="13" borderId="17" xfId="0" applyFont="1" applyFill="1" applyBorder="1" applyAlignment="1">
      <alignment horizontal="left"/>
    </xf>
    <xf numFmtId="0" fontId="40" fillId="0" borderId="0" xfId="4" applyFont="1" applyAlignment="1">
      <alignment horizontal="center"/>
    </xf>
    <xf numFmtId="0" fontId="20" fillId="0" borderId="0" xfId="9" applyFont="1" applyAlignment="1">
      <alignment horizontal="left" vertical="top" wrapText="1"/>
    </xf>
    <xf numFmtId="0" fontId="22" fillId="28" borderId="27" xfId="0" applyFont="1" applyFill="1" applyBorder="1" applyAlignment="1">
      <alignment wrapText="1"/>
    </xf>
    <xf numFmtId="0" fontId="34" fillId="14" borderId="75" xfId="0" applyFont="1" applyFill="1" applyBorder="1" applyAlignment="1" applyProtection="1">
      <alignment horizontal="left" vertical="top" wrapText="1"/>
      <protection locked="0"/>
    </xf>
    <xf numFmtId="0" fontId="27" fillId="5" borderId="34" xfId="0" applyFont="1" applyFill="1" applyBorder="1" applyAlignment="1" applyProtection="1">
      <alignment horizontal="left" vertical="top" wrapText="1" indent="1"/>
      <protection locked="0"/>
    </xf>
    <xf numFmtId="0" fontId="34" fillId="5" borderId="34" xfId="0" applyFont="1" applyFill="1" applyBorder="1" applyAlignment="1" applyProtection="1">
      <alignment horizontal="left" vertical="top" wrapText="1" indent="1"/>
      <protection locked="0"/>
    </xf>
    <xf numFmtId="0" fontId="22" fillId="5" borderId="34" xfId="0" applyFont="1" applyFill="1" applyBorder="1" applyAlignment="1" applyProtection="1">
      <alignment horizontal="left" vertical="top" wrapText="1" indent="1"/>
      <protection locked="0"/>
    </xf>
    <xf numFmtId="0" fontId="66" fillId="24" borderId="23" xfId="0" applyFont="1" applyFill="1" applyBorder="1" applyAlignment="1">
      <alignment vertical="center" wrapText="1"/>
    </xf>
    <xf numFmtId="0" fontId="66" fillId="24" borderId="27" xfId="0" applyFont="1" applyFill="1" applyBorder="1" applyAlignment="1">
      <alignment vertical="center" wrapText="1"/>
    </xf>
    <xf numFmtId="0" fontId="22" fillId="0" borderId="0" xfId="0" applyFont="1" applyAlignment="1" applyProtection="1">
      <alignment horizontal="left" vertical="top" wrapText="1"/>
      <protection locked="0"/>
    </xf>
    <xf numFmtId="9" fontId="83" fillId="0" borderId="18" xfId="2" applyFont="1" applyFill="1" applyBorder="1" applyAlignment="1" applyProtection="1">
      <alignment horizontal="left" vertical="top" wrapText="1"/>
      <protection locked="0"/>
    </xf>
    <xf numFmtId="0" fontId="34" fillId="0" borderId="0" xfId="0" applyFont="1" applyAlignment="1">
      <alignment horizontal="left" vertical="top" wrapText="1"/>
    </xf>
    <xf numFmtId="9" fontId="35" fillId="0" borderId="15" xfId="2" applyFont="1" applyFill="1" applyBorder="1" applyAlignment="1" applyProtection="1">
      <alignment horizontal="left" vertical="top" wrapText="1"/>
      <protection locked="0"/>
    </xf>
    <xf numFmtId="9" fontId="35" fillId="0" borderId="18" xfId="2" applyFont="1" applyFill="1" applyBorder="1" applyAlignment="1" applyProtection="1">
      <alignment horizontal="left" vertical="top" wrapText="1"/>
      <protection locked="0"/>
    </xf>
    <xf numFmtId="0" fontId="22" fillId="0" borderId="0" xfId="0" applyFont="1" applyAlignment="1">
      <alignment horizontal="left" vertical="top" wrapText="1"/>
    </xf>
    <xf numFmtId="0" fontId="34" fillId="0" borderId="86" xfId="0" applyFont="1" applyBorder="1" applyAlignment="1">
      <alignment horizontal="left" vertical="top" wrapText="1"/>
    </xf>
    <xf numFmtId="0" fontId="34" fillId="0" borderId="7" xfId="0" applyFont="1" applyBorder="1" applyAlignment="1">
      <alignment horizontal="left" vertical="top" wrapText="1"/>
    </xf>
    <xf numFmtId="0" fontId="35" fillId="0" borderId="15" xfId="0" applyFont="1" applyBorder="1" applyAlignment="1" applyProtection="1">
      <alignment horizontal="left" vertical="top" wrapText="1"/>
      <protection locked="0"/>
    </xf>
    <xf numFmtId="0" fontId="61" fillId="10" borderId="74" xfId="0" applyFont="1" applyFill="1" applyBorder="1"/>
    <xf numFmtId="165" fontId="61" fillId="10" borderId="25" xfId="1" applyNumberFormat="1" applyFont="1" applyFill="1" applyBorder="1"/>
    <xf numFmtId="9" fontId="61" fillId="10" borderId="74" xfId="2" applyFont="1" applyFill="1" applyBorder="1" applyAlignment="1">
      <alignment horizontal="center"/>
    </xf>
    <xf numFmtId="165" fontId="61" fillId="10" borderId="25" xfId="1" applyNumberFormat="1" applyFont="1" applyFill="1" applyBorder="1"/>
    <xf numFmtId="165" fontId="61" fillId="10" borderId="26" xfId="1" applyNumberFormat="1" applyFont="1" applyFill="1" applyBorder="1"/>
    <xf numFmtId="0" fontId="93" fillId="0" borderId="35" xfId="0" applyFont="1" applyBorder="1" applyAlignment="1">
      <alignment horizontal="left" vertical="top" wrapText="1"/>
    </xf>
    <xf numFmtId="0" fontId="93" fillId="0" borderId="45" xfId="0" applyFont="1" applyBorder="1" applyAlignment="1">
      <alignment horizontal="left" vertical="top" wrapText="1"/>
    </xf>
  </cellXfs>
  <cellStyles count="12">
    <cellStyle name="Komma" xfId="1" builtinId="3"/>
    <cellStyle name="Komma 2" xfId="5" xr:uid="{EDAC0968-53F0-4D45-8210-391DF6F386EA}"/>
    <cellStyle name="Komma 3" xfId="7" xr:uid="{2448454B-D583-9A48-88B9-E1525E3FFA6B}"/>
    <cellStyle name="Komma 4" xfId="10" xr:uid="{A82CC499-3E22-824E-B108-1D6553887600}"/>
    <cellStyle name="Link" xfId="8" builtinId="8"/>
    <cellStyle name="Prozent" xfId="2" builtinId="5"/>
    <cellStyle name="Prozent 2" xfId="6" xr:uid="{B67F098F-A968-0147-94F3-F4A80E2D8CCD}"/>
    <cellStyle name="Standard" xfId="0" builtinId="0"/>
    <cellStyle name="Standard 2" xfId="3" xr:uid="{49E92C1B-FDFA-514A-AE6E-083019B46F55}"/>
    <cellStyle name="Standard 3" xfId="4" xr:uid="{7712AC83-7DF9-B04B-A8C0-2748EB542444}"/>
    <cellStyle name="Standard 4" xfId="9" xr:uid="{A13B3134-3FD2-1E44-AE84-F2891CA77C5A}"/>
    <cellStyle name="Standard 5" xfId="11" xr:uid="{16C21446-79FF-924A-AA48-F9F768FCC893}"/>
  </cellStyles>
  <dxfs count="5">
    <dxf>
      <font>
        <color rgb="FF9C0006"/>
      </font>
      <fill>
        <patternFill>
          <bgColor rgb="FFFFC7CE"/>
        </patternFill>
      </fill>
    </dxf>
    <dxf>
      <fill>
        <patternFill>
          <bgColor rgb="FFFFC7CE"/>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C0B0"/>
      <color rgb="FFFCC6C3"/>
      <color rgb="FFF1CCDE"/>
      <color rgb="FFFF8817"/>
      <color rgb="FFFF7E79"/>
      <color rgb="FFE187F2"/>
      <color rgb="FFF2AB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16933</xdr:colOff>
      <xdr:row>2</xdr:row>
      <xdr:rowOff>423332</xdr:rowOff>
    </xdr:from>
    <xdr:to>
      <xdr:col>20</xdr:col>
      <xdr:colOff>12107333</xdr:colOff>
      <xdr:row>3</xdr:row>
      <xdr:rowOff>389467</xdr:rowOff>
    </xdr:to>
    <xdr:sp macro="" textlink="">
      <xdr:nvSpPr>
        <xdr:cNvPr id="67586" name="Rechteck 67585">
          <a:extLst>
            <a:ext uri="{FF2B5EF4-FFF2-40B4-BE49-F238E27FC236}">
              <a16:creationId xmlns:a16="http://schemas.microsoft.com/office/drawing/2014/main" id="{00AA29C0-872D-FDCE-5E71-74FCDCFA2257}"/>
            </a:ext>
          </a:extLst>
        </xdr:cNvPr>
        <xdr:cNvSpPr/>
      </xdr:nvSpPr>
      <xdr:spPr>
        <a:xfrm>
          <a:off x="20286133" y="1066799"/>
          <a:ext cx="12293600" cy="406401"/>
        </a:xfrm>
        <a:prstGeom prst="rect">
          <a:avLst/>
        </a:prstGeom>
        <a:solidFill>
          <a:schemeClr val="accent4">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600" b="0" i="0" u="none" strike="noStrike">
              <a:solidFill>
                <a:schemeClr val="tx1"/>
              </a:solidFill>
              <a:effectLst/>
              <a:latin typeface="Arial" panose="020B0604020202020204" pitchFamily="34" charset="0"/>
              <a:ea typeface="+mn-ea"/>
              <a:cs typeface="Arial" panose="020B0604020202020204" pitchFamily="34" charset="0"/>
            </a:rPr>
            <a:t>Hinweise können über das + / − Symbol oberhalb der Spalte</a:t>
          </a:r>
          <a:r>
            <a:rPr lang="de-CH" sz="1600" b="0" i="0" u="none" strike="noStrike" baseline="0">
              <a:solidFill>
                <a:schemeClr val="tx1"/>
              </a:solidFill>
              <a:effectLst/>
              <a:latin typeface="Arial" panose="020B0604020202020204" pitchFamily="34" charset="0"/>
              <a:ea typeface="+mn-ea"/>
              <a:cs typeface="Arial" panose="020B0604020202020204" pitchFamily="34" charset="0"/>
            </a:rPr>
            <a:t> U</a:t>
          </a:r>
          <a:r>
            <a:rPr lang="de-CH" sz="1600" b="0" i="0" u="none" strike="noStrike">
              <a:solidFill>
                <a:schemeClr val="tx1"/>
              </a:solidFill>
              <a:effectLst/>
              <a:latin typeface="Arial" panose="020B0604020202020204" pitchFamily="34" charset="0"/>
              <a:ea typeface="+mn-ea"/>
              <a:cs typeface="Arial" panose="020B0604020202020204" pitchFamily="34" charset="0"/>
            </a:rPr>
            <a:t> ein- und ausgeblendet werden.</a:t>
          </a:r>
          <a:endParaRPr lang="de-DE" sz="1600">
            <a:solidFill>
              <a:schemeClr val="tx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21</xdr:row>
      <xdr:rowOff>0</xdr:rowOff>
    </xdr:from>
    <xdr:to>
      <xdr:col>6</xdr:col>
      <xdr:colOff>292100</xdr:colOff>
      <xdr:row>34</xdr:row>
      <xdr:rowOff>151815</xdr:rowOff>
    </xdr:to>
    <xdr:pic>
      <xdr:nvPicPr>
        <xdr:cNvPr id="4" name="Grafik 3">
          <a:extLst>
            <a:ext uri="{FF2B5EF4-FFF2-40B4-BE49-F238E27FC236}">
              <a16:creationId xmlns:a16="http://schemas.microsoft.com/office/drawing/2014/main" id="{8448F049-2C4D-5849-B03A-D4D10232E4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771900"/>
          <a:ext cx="7772400" cy="2298115"/>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5C51F-8719-9C4F-830B-57C1FC166943}">
  <dimension ref="A2:S525"/>
  <sheetViews>
    <sheetView topLeftCell="A259" zoomScale="93" zoomScaleNormal="90" workbookViewId="0">
      <selection activeCell="B294" sqref="B294"/>
    </sheetView>
  </sheetViews>
  <sheetFormatPr baseColWidth="10" defaultRowHeight="16"/>
  <cols>
    <col min="1" max="1" width="3.33203125" customWidth="1"/>
    <col min="2" max="2" width="6.33203125" customWidth="1"/>
    <col min="3" max="3" width="3.5" customWidth="1"/>
    <col min="18" max="18" width="32.6640625" customWidth="1"/>
    <col min="19" max="19" width="176.1640625" customWidth="1"/>
  </cols>
  <sheetData>
    <row r="2" spans="1:19" ht="34" customHeight="1">
      <c r="A2" s="259" t="s">
        <v>265</v>
      </c>
      <c r="B2" s="258"/>
      <c r="C2" s="258"/>
      <c r="D2" s="258"/>
      <c r="E2" s="258"/>
      <c r="F2" s="258"/>
      <c r="G2" s="258"/>
      <c r="H2" s="258"/>
      <c r="I2" s="258"/>
      <c r="J2" s="258"/>
      <c r="K2" s="258"/>
      <c r="L2" s="258"/>
      <c r="M2" s="258"/>
      <c r="N2" s="258"/>
      <c r="O2" s="258"/>
      <c r="P2" s="258"/>
      <c r="Q2" s="258"/>
      <c r="R2" s="258"/>
      <c r="S2" s="258"/>
    </row>
    <row r="3" spans="1:19">
      <c r="A3" s="263"/>
      <c r="B3" s="263"/>
      <c r="C3" s="263"/>
      <c r="D3" s="263"/>
      <c r="E3" s="263"/>
      <c r="F3" s="263"/>
      <c r="G3" s="263"/>
      <c r="H3" s="263"/>
      <c r="I3" s="263"/>
      <c r="J3" s="263"/>
      <c r="K3" s="263"/>
      <c r="L3" s="263"/>
      <c r="M3" s="263"/>
      <c r="N3" s="263"/>
      <c r="O3" s="263"/>
      <c r="P3" s="263"/>
      <c r="Q3" s="263"/>
      <c r="R3" s="263"/>
      <c r="S3" s="263"/>
    </row>
    <row r="4" spans="1:19" ht="30" customHeight="1">
      <c r="A4" s="174">
        <v>1</v>
      </c>
      <c r="B4" s="174" t="s">
        <v>145</v>
      </c>
      <c r="C4" s="262"/>
      <c r="D4" s="262"/>
      <c r="E4" s="258"/>
      <c r="F4" s="258"/>
      <c r="G4" s="258"/>
      <c r="H4" s="258"/>
      <c r="I4" s="258"/>
      <c r="J4" s="258"/>
      <c r="K4" s="258"/>
      <c r="L4" s="258"/>
      <c r="M4" s="258"/>
      <c r="N4" s="258"/>
      <c r="O4" s="258"/>
      <c r="P4" s="258"/>
      <c r="Q4" s="258"/>
      <c r="R4" s="258"/>
      <c r="S4" s="258"/>
    </row>
    <row r="5" spans="1:19">
      <c r="A5" s="266"/>
      <c r="B5" s="266"/>
      <c r="C5" s="266"/>
      <c r="D5" s="266"/>
      <c r="E5" s="266"/>
      <c r="F5" s="263"/>
      <c r="G5" s="263"/>
      <c r="H5" s="263"/>
      <c r="I5" s="263"/>
      <c r="J5" s="263"/>
      <c r="K5" s="263"/>
      <c r="L5" s="263"/>
      <c r="M5" s="263"/>
      <c r="N5" s="263"/>
      <c r="O5" s="263"/>
      <c r="P5" s="263"/>
      <c r="Q5" s="263"/>
      <c r="R5" s="263"/>
      <c r="S5" s="263"/>
    </row>
    <row r="6" spans="1:19" ht="18">
      <c r="A6" s="267"/>
      <c r="B6" s="264" t="s">
        <v>144</v>
      </c>
      <c r="C6" s="265"/>
      <c r="D6" s="265"/>
      <c r="E6" s="265"/>
      <c r="F6" s="265"/>
      <c r="G6" s="265"/>
      <c r="H6" s="265"/>
      <c r="I6" s="265"/>
      <c r="J6" s="265"/>
      <c r="K6" s="265"/>
      <c r="L6" s="265"/>
      <c r="M6" s="265"/>
      <c r="N6" s="265"/>
      <c r="O6" s="263"/>
      <c r="P6" s="263"/>
      <c r="Q6" s="263"/>
      <c r="R6" s="263"/>
      <c r="S6" s="263"/>
    </row>
    <row r="7" spans="1:19" ht="18">
      <c r="A7" s="267"/>
      <c r="B7" s="264"/>
      <c r="C7" s="265"/>
      <c r="D7" s="265"/>
      <c r="E7" s="265"/>
      <c r="F7" s="265"/>
      <c r="G7" s="265"/>
      <c r="H7" s="265"/>
      <c r="I7" s="265"/>
      <c r="J7" s="265"/>
      <c r="K7" s="265"/>
      <c r="L7" s="265"/>
      <c r="M7" s="265"/>
      <c r="N7" s="265"/>
      <c r="O7" s="263"/>
      <c r="P7" s="263"/>
      <c r="Q7" s="263"/>
      <c r="R7" s="263"/>
      <c r="S7" s="263"/>
    </row>
    <row r="8" spans="1:19" ht="18">
      <c r="A8" s="267"/>
      <c r="B8" s="265" t="s">
        <v>416</v>
      </c>
      <c r="C8" s="265"/>
      <c r="D8" s="265"/>
      <c r="E8" s="265"/>
      <c r="F8" s="265"/>
      <c r="G8" s="265"/>
      <c r="H8" s="265"/>
      <c r="I8" s="265"/>
      <c r="J8" s="265"/>
      <c r="K8" s="265"/>
      <c r="L8" s="265"/>
      <c r="M8" s="265"/>
      <c r="N8" s="265"/>
      <c r="O8" s="263"/>
      <c r="P8" s="263"/>
      <c r="Q8" s="263"/>
      <c r="R8" s="263"/>
      <c r="S8" s="263"/>
    </row>
    <row r="9" spans="1:19">
      <c r="A9" s="263"/>
      <c r="B9" s="263"/>
      <c r="C9" s="263"/>
      <c r="D9" s="263"/>
      <c r="E9" s="263"/>
      <c r="F9" s="263"/>
      <c r="G9" s="263"/>
      <c r="H9" s="263"/>
      <c r="I9" s="263"/>
      <c r="J9" s="263"/>
      <c r="K9" s="263"/>
      <c r="L9" s="263"/>
      <c r="M9" s="263"/>
      <c r="N9" s="263"/>
      <c r="O9" s="263"/>
      <c r="P9" s="263"/>
      <c r="Q9" s="263"/>
      <c r="R9" s="263"/>
      <c r="S9" s="263"/>
    </row>
    <row r="10" spans="1:19" ht="30" customHeight="1">
      <c r="A10" s="174">
        <v>2</v>
      </c>
      <c r="B10" s="174" t="s">
        <v>415</v>
      </c>
      <c r="C10" s="262"/>
      <c r="D10" s="262"/>
      <c r="E10" s="258"/>
      <c r="F10" s="258"/>
      <c r="G10" s="258"/>
      <c r="H10" s="258"/>
      <c r="I10" s="258"/>
      <c r="J10" s="258"/>
      <c r="K10" s="258"/>
      <c r="L10" s="258"/>
      <c r="M10" s="258"/>
      <c r="N10" s="258"/>
      <c r="O10" s="258"/>
      <c r="P10" s="258"/>
      <c r="Q10" s="258"/>
      <c r="R10" s="258"/>
      <c r="S10" s="258"/>
    </row>
    <row r="11" spans="1:19" ht="18">
      <c r="A11" s="395"/>
      <c r="B11" s="395"/>
      <c r="C11" s="395"/>
      <c r="D11" s="395"/>
      <c r="E11" s="395"/>
      <c r="F11" s="395"/>
      <c r="G11" s="395"/>
      <c r="H11" s="395"/>
      <c r="I11" s="395"/>
      <c r="J11" s="395"/>
      <c r="K11" s="395"/>
      <c r="L11" s="395"/>
      <c r="M11" s="395"/>
      <c r="N11" s="395"/>
      <c r="O11" s="396"/>
      <c r="P11" s="396"/>
      <c r="Q11" s="396"/>
      <c r="R11" s="396"/>
      <c r="S11" s="396"/>
    </row>
    <row r="12" spans="1:19" ht="18">
      <c r="A12" s="395"/>
      <c r="B12" s="416" t="s">
        <v>398</v>
      </c>
      <c r="C12" s="397"/>
      <c r="D12" s="398"/>
      <c r="E12" s="398"/>
      <c r="F12" s="398"/>
      <c r="G12" s="398"/>
      <c r="H12" s="398"/>
      <c r="I12" s="398"/>
      <c r="J12" s="398"/>
      <c r="K12" s="398"/>
      <c r="L12" s="395"/>
      <c r="M12" s="395"/>
      <c r="N12" s="395"/>
      <c r="O12" s="399"/>
      <c r="P12" s="399"/>
      <c r="Q12" s="399"/>
      <c r="R12" s="396"/>
      <c r="S12" s="396"/>
    </row>
    <row r="13" spans="1:19" ht="18">
      <c r="A13" s="395"/>
      <c r="B13" s="395"/>
      <c r="C13" s="395"/>
      <c r="D13" s="395"/>
      <c r="E13" s="395"/>
      <c r="F13" s="395"/>
      <c r="G13" s="395"/>
      <c r="H13" s="395"/>
      <c r="I13" s="395"/>
      <c r="J13" s="395"/>
      <c r="K13" s="395"/>
      <c r="L13" s="395"/>
      <c r="M13" s="395"/>
      <c r="N13" s="395"/>
      <c r="O13" s="399"/>
      <c r="P13" s="399"/>
      <c r="Q13" s="399"/>
      <c r="R13" s="396"/>
      <c r="S13" s="396"/>
    </row>
    <row r="14" spans="1:19" ht="18">
      <c r="A14" s="395"/>
      <c r="B14" s="395" t="s">
        <v>417</v>
      </c>
      <c r="C14" s="395"/>
      <c r="D14" s="395"/>
      <c r="E14" s="395"/>
      <c r="F14" s="395"/>
      <c r="G14" s="395"/>
      <c r="H14" s="395"/>
      <c r="I14" s="395"/>
      <c r="J14" s="395"/>
      <c r="K14" s="395"/>
      <c r="L14" s="395"/>
      <c r="M14" s="395"/>
      <c r="N14" s="395"/>
      <c r="O14" s="399"/>
      <c r="P14" s="399"/>
      <c r="Q14" s="399"/>
      <c r="R14" s="396"/>
      <c r="S14" s="396"/>
    </row>
    <row r="15" spans="1:19" ht="18">
      <c r="A15" s="395"/>
      <c r="B15" s="395" t="s">
        <v>418</v>
      </c>
      <c r="C15" s="395"/>
      <c r="D15" s="395"/>
      <c r="E15" s="395"/>
      <c r="F15" s="395"/>
      <c r="G15" s="395"/>
      <c r="H15" s="395"/>
      <c r="I15" s="395"/>
      <c r="J15" s="395"/>
      <c r="K15" s="395"/>
      <c r="L15" s="395"/>
      <c r="M15" s="395"/>
      <c r="N15" s="395"/>
      <c r="O15" s="399"/>
      <c r="P15" s="399"/>
      <c r="Q15" s="399"/>
      <c r="R15" s="396"/>
      <c r="S15" s="396"/>
    </row>
    <row r="16" spans="1:19" ht="18">
      <c r="A16" s="395"/>
      <c r="B16" s="395" t="s">
        <v>419</v>
      </c>
      <c r="C16" s="395"/>
      <c r="D16" s="395"/>
      <c r="E16" s="395"/>
      <c r="F16" s="395"/>
      <c r="G16" s="395"/>
      <c r="H16" s="395"/>
      <c r="I16" s="395"/>
      <c r="J16" s="395"/>
      <c r="K16" s="395"/>
      <c r="L16" s="395"/>
      <c r="M16" s="395"/>
      <c r="N16" s="395"/>
      <c r="O16" s="399"/>
      <c r="P16" s="399"/>
      <c r="Q16" s="399"/>
      <c r="R16" s="396"/>
      <c r="S16" s="396"/>
    </row>
    <row r="17" spans="1:19" ht="18">
      <c r="A17" s="395"/>
      <c r="B17" s="415" t="s">
        <v>423</v>
      </c>
      <c r="C17" s="395"/>
      <c r="D17" s="395"/>
      <c r="E17" s="395"/>
      <c r="F17" s="395"/>
      <c r="G17" s="395"/>
      <c r="H17" s="395"/>
      <c r="I17" s="395"/>
      <c r="J17" s="395"/>
      <c r="K17" s="395"/>
      <c r="L17" s="395"/>
      <c r="M17" s="395"/>
      <c r="N17" s="395"/>
      <c r="O17" s="399"/>
      <c r="P17" s="399"/>
      <c r="Q17" s="399"/>
      <c r="R17" s="396"/>
      <c r="S17" s="396"/>
    </row>
    <row r="18" spans="1:19" ht="18">
      <c r="A18" s="395"/>
      <c r="B18" s="397"/>
      <c r="C18" s="395"/>
      <c r="D18" s="395"/>
      <c r="E18" s="395"/>
      <c r="F18" s="395"/>
      <c r="G18" s="395"/>
      <c r="H18" s="395"/>
      <c r="I18" s="395"/>
      <c r="J18" s="395"/>
      <c r="K18" s="395"/>
      <c r="L18" s="395"/>
      <c r="M18" s="395"/>
      <c r="N18" s="395"/>
      <c r="O18" s="399"/>
      <c r="P18" s="399"/>
      <c r="Q18" s="399"/>
      <c r="R18" s="396"/>
      <c r="S18" s="396"/>
    </row>
    <row r="19" spans="1:19" ht="18">
      <c r="A19" s="395"/>
      <c r="B19" s="397" t="s">
        <v>420</v>
      </c>
      <c r="C19" s="395"/>
      <c r="D19" s="395"/>
      <c r="E19" s="395"/>
      <c r="F19" s="395"/>
      <c r="G19" s="395"/>
      <c r="H19" s="395"/>
      <c r="I19" s="395"/>
      <c r="J19" s="395"/>
      <c r="K19" s="395"/>
      <c r="L19" s="395"/>
      <c r="M19" s="395"/>
      <c r="N19" s="395"/>
      <c r="O19" s="399"/>
      <c r="P19" s="399"/>
      <c r="Q19" s="399"/>
      <c r="R19" s="396"/>
      <c r="S19" s="396"/>
    </row>
    <row r="20" spans="1:19" ht="18">
      <c r="A20" s="395"/>
      <c r="B20" s="397"/>
      <c r="C20" s="395"/>
      <c r="D20" s="395"/>
      <c r="E20" s="395"/>
      <c r="F20" s="395"/>
      <c r="G20" s="395"/>
      <c r="H20" s="395"/>
      <c r="I20" s="395"/>
      <c r="J20" s="395"/>
      <c r="K20" s="395"/>
      <c r="L20" s="395"/>
      <c r="M20" s="395"/>
      <c r="N20" s="395"/>
      <c r="O20" s="399"/>
      <c r="P20" s="399"/>
      <c r="Q20" s="399"/>
      <c r="R20" s="396"/>
      <c r="S20" s="396"/>
    </row>
    <row r="21" spans="1:19" ht="18">
      <c r="A21" s="395"/>
      <c r="B21" s="397" t="s">
        <v>424</v>
      </c>
      <c r="C21" s="395"/>
      <c r="D21" s="395"/>
      <c r="E21" s="395"/>
      <c r="F21" s="395"/>
      <c r="G21" s="395"/>
      <c r="H21" s="395"/>
      <c r="I21" s="395"/>
      <c r="J21" s="395"/>
      <c r="K21" s="395"/>
      <c r="L21" s="395"/>
      <c r="M21" s="395"/>
      <c r="N21" s="395"/>
      <c r="O21" s="399"/>
      <c r="P21" s="399"/>
      <c r="Q21" s="399"/>
      <c r="R21" s="396"/>
      <c r="S21" s="396"/>
    </row>
    <row r="22" spans="1:19" ht="18">
      <c r="A22" s="395"/>
      <c r="B22" s="397"/>
      <c r="C22" s="395"/>
      <c r="D22" s="395"/>
      <c r="E22" s="395"/>
      <c r="F22" s="395"/>
      <c r="G22" s="395"/>
      <c r="H22" s="395"/>
      <c r="I22" s="395"/>
      <c r="J22" s="395"/>
      <c r="K22" s="395"/>
      <c r="L22" s="395"/>
      <c r="M22" s="395"/>
      <c r="N22" s="395"/>
      <c r="O22" s="399"/>
      <c r="P22" s="399"/>
      <c r="Q22" s="399"/>
      <c r="R22" s="396"/>
      <c r="S22" s="396"/>
    </row>
    <row r="23" spans="1:19" ht="18">
      <c r="A23" s="395"/>
      <c r="B23" s="397" t="s">
        <v>425</v>
      </c>
      <c r="C23" s="395"/>
      <c r="D23" s="395"/>
      <c r="E23" s="395"/>
      <c r="F23" s="395"/>
      <c r="G23" s="395"/>
      <c r="H23" s="395"/>
      <c r="I23" s="395"/>
      <c r="J23" s="395"/>
      <c r="K23" s="395"/>
      <c r="L23" s="395"/>
      <c r="M23" s="395"/>
      <c r="N23" s="395"/>
      <c r="O23" s="399"/>
      <c r="P23" s="399"/>
      <c r="Q23" s="399"/>
      <c r="R23" s="396"/>
      <c r="S23" s="396"/>
    </row>
    <row r="24" spans="1:19" ht="18">
      <c r="A24" s="395"/>
      <c r="B24" s="397"/>
      <c r="C24" s="395"/>
      <c r="D24" s="395"/>
      <c r="E24" s="395"/>
      <c r="F24" s="395"/>
      <c r="G24" s="395"/>
      <c r="H24" s="395"/>
      <c r="I24" s="395"/>
      <c r="J24" s="395"/>
      <c r="K24" s="395"/>
      <c r="L24" s="395"/>
      <c r="M24" s="395"/>
      <c r="N24" s="395"/>
      <c r="O24" s="399"/>
      <c r="P24" s="399"/>
      <c r="Q24" s="399"/>
      <c r="R24" s="396"/>
      <c r="S24" s="396"/>
    </row>
    <row r="25" spans="1:19" ht="18">
      <c r="A25" s="395"/>
      <c r="B25" s="416" t="s">
        <v>426</v>
      </c>
      <c r="C25" s="417"/>
      <c r="D25" s="417"/>
      <c r="E25" s="417"/>
      <c r="F25" s="417"/>
      <c r="G25" s="417"/>
      <c r="H25" s="417"/>
      <c r="I25" s="417"/>
      <c r="J25" s="417"/>
      <c r="K25" s="417"/>
      <c r="L25" s="395"/>
      <c r="M25" s="395"/>
      <c r="N25" s="395"/>
      <c r="O25" s="399"/>
      <c r="P25" s="399"/>
      <c r="Q25" s="399"/>
      <c r="R25" s="396"/>
      <c r="S25" s="396"/>
    </row>
    <row r="26" spans="1:19" ht="18">
      <c r="A26" s="395"/>
      <c r="B26" s="397"/>
      <c r="C26" s="395"/>
      <c r="D26" s="395"/>
      <c r="E26" s="395"/>
      <c r="F26" s="395"/>
      <c r="G26" s="395"/>
      <c r="H26" s="395"/>
      <c r="I26" s="395"/>
      <c r="J26" s="395"/>
      <c r="K26" s="395"/>
      <c r="L26" s="395"/>
      <c r="M26" s="395"/>
      <c r="N26" s="395"/>
      <c r="O26" s="399"/>
      <c r="P26" s="399"/>
      <c r="Q26" s="399"/>
      <c r="R26" s="396"/>
      <c r="S26" s="396"/>
    </row>
    <row r="27" spans="1:19" ht="18">
      <c r="A27" s="395"/>
      <c r="B27" s="397" t="s">
        <v>427</v>
      </c>
      <c r="C27" s="395"/>
      <c r="D27" s="395"/>
      <c r="E27" s="395"/>
      <c r="F27" s="395"/>
      <c r="G27" s="395"/>
      <c r="H27" s="395"/>
      <c r="I27" s="395"/>
      <c r="J27" s="395"/>
      <c r="K27" s="395"/>
      <c r="L27" s="395"/>
      <c r="M27" s="395"/>
      <c r="N27" s="395"/>
      <c r="O27" s="399"/>
      <c r="P27" s="399"/>
      <c r="Q27" s="399"/>
      <c r="R27" s="396"/>
      <c r="S27" s="396"/>
    </row>
    <row r="28" spans="1:19" ht="18">
      <c r="A28" s="395"/>
      <c r="B28" s="397"/>
      <c r="C28" s="395"/>
      <c r="D28" s="395"/>
      <c r="E28" s="395"/>
      <c r="F28" s="395"/>
      <c r="G28" s="395"/>
      <c r="H28" s="395"/>
      <c r="I28" s="395"/>
      <c r="J28" s="395"/>
      <c r="K28" s="395"/>
      <c r="L28" s="395"/>
      <c r="M28" s="395"/>
      <c r="N28" s="395"/>
      <c r="O28" s="399"/>
      <c r="P28" s="399"/>
      <c r="Q28" s="399"/>
      <c r="R28" s="396"/>
      <c r="S28" s="396"/>
    </row>
    <row r="29" spans="1:19" ht="18">
      <c r="A29" s="395"/>
      <c r="B29" s="397" t="s">
        <v>428</v>
      </c>
      <c r="C29" s="395"/>
      <c r="D29" s="395"/>
      <c r="E29" s="395"/>
      <c r="F29" s="395"/>
      <c r="G29" s="395"/>
      <c r="H29" s="395"/>
      <c r="I29" s="395"/>
      <c r="J29" s="395"/>
      <c r="K29" s="395"/>
      <c r="L29" s="395"/>
      <c r="M29" s="395"/>
      <c r="N29" s="395"/>
      <c r="O29" s="399"/>
      <c r="P29" s="399"/>
      <c r="Q29" s="399"/>
      <c r="R29" s="396"/>
      <c r="S29" s="396"/>
    </row>
    <row r="30" spans="1:19" ht="18">
      <c r="A30" s="395"/>
      <c r="B30" s="397"/>
      <c r="C30" s="395"/>
      <c r="D30" s="395"/>
      <c r="E30" s="395"/>
      <c r="F30" s="395"/>
      <c r="G30" s="395"/>
      <c r="H30" s="395"/>
      <c r="I30" s="395"/>
      <c r="J30" s="395"/>
      <c r="K30" s="395"/>
      <c r="L30" s="395"/>
      <c r="M30" s="395"/>
      <c r="N30" s="395"/>
      <c r="O30" s="399"/>
      <c r="P30" s="399"/>
      <c r="Q30" s="399"/>
      <c r="R30" s="396"/>
      <c r="S30" s="396"/>
    </row>
    <row r="31" spans="1:19" ht="18">
      <c r="A31" s="395"/>
      <c r="B31" s="397" t="s">
        <v>421</v>
      </c>
      <c r="C31" s="395"/>
      <c r="D31" s="395"/>
      <c r="E31" s="395"/>
      <c r="F31" s="395"/>
      <c r="G31" s="395"/>
      <c r="H31" s="395"/>
      <c r="I31" s="395"/>
      <c r="J31" s="395"/>
      <c r="K31" s="395"/>
      <c r="L31" s="395"/>
      <c r="M31" s="395"/>
      <c r="N31" s="395"/>
      <c r="O31" s="399"/>
      <c r="P31" s="399"/>
      <c r="Q31" s="399"/>
      <c r="R31" s="396"/>
      <c r="S31" s="396"/>
    </row>
    <row r="32" spans="1:19" ht="18">
      <c r="A32" s="395"/>
      <c r="B32" s="397" t="s">
        <v>431</v>
      </c>
      <c r="C32" s="395"/>
      <c r="D32" s="395"/>
      <c r="E32" s="395"/>
      <c r="F32" s="395"/>
      <c r="G32" s="395"/>
      <c r="H32" s="395"/>
      <c r="I32" s="395"/>
      <c r="J32" s="395"/>
      <c r="K32" s="395"/>
      <c r="L32" s="395"/>
      <c r="M32" s="395"/>
      <c r="N32" s="395"/>
      <c r="O32" s="399"/>
      <c r="P32" s="399"/>
      <c r="Q32" s="399"/>
      <c r="R32" s="396"/>
      <c r="S32" s="396"/>
    </row>
    <row r="33" spans="1:19" ht="18">
      <c r="A33" s="395"/>
      <c r="B33" s="397"/>
      <c r="C33" s="395"/>
      <c r="D33" s="395"/>
      <c r="E33" s="395"/>
      <c r="F33" s="395"/>
      <c r="G33" s="395"/>
      <c r="H33" s="395"/>
      <c r="I33" s="395"/>
      <c r="J33" s="395"/>
      <c r="K33" s="395"/>
      <c r="L33" s="395"/>
      <c r="M33" s="395"/>
      <c r="N33" s="395"/>
      <c r="O33" s="399"/>
      <c r="P33" s="399"/>
      <c r="Q33" s="399"/>
      <c r="R33" s="396"/>
      <c r="S33" s="396"/>
    </row>
    <row r="34" spans="1:19" ht="18">
      <c r="A34" s="395"/>
      <c r="B34" s="397" t="s">
        <v>422</v>
      </c>
      <c r="C34" s="395"/>
      <c r="D34" s="395"/>
      <c r="E34" s="395"/>
      <c r="F34" s="395"/>
      <c r="G34" s="395"/>
      <c r="H34" s="395"/>
      <c r="I34" s="395"/>
      <c r="J34" s="395"/>
      <c r="K34" s="395"/>
      <c r="L34" s="395"/>
      <c r="M34" s="395"/>
      <c r="N34" s="395"/>
      <c r="O34" s="399"/>
      <c r="P34" s="399"/>
      <c r="Q34" s="399"/>
      <c r="R34" s="396"/>
      <c r="S34" s="396"/>
    </row>
    <row r="35" spans="1:19" ht="18">
      <c r="A35" s="395"/>
      <c r="B35" s="397"/>
      <c r="C35" s="395"/>
      <c r="D35" s="395"/>
      <c r="E35" s="395"/>
      <c r="F35" s="395"/>
      <c r="G35" s="395"/>
      <c r="H35" s="395"/>
      <c r="I35" s="395"/>
      <c r="J35" s="395"/>
      <c r="K35" s="395"/>
      <c r="L35" s="395"/>
      <c r="M35" s="395"/>
      <c r="N35" s="395"/>
      <c r="O35" s="399"/>
      <c r="P35" s="399"/>
      <c r="Q35" s="399"/>
      <c r="R35" s="396"/>
      <c r="S35" s="396"/>
    </row>
    <row r="36" spans="1:19" ht="18">
      <c r="A36" s="395"/>
      <c r="B36" s="397" t="s">
        <v>412</v>
      </c>
      <c r="C36" s="395"/>
      <c r="D36" s="395"/>
      <c r="E36" s="395"/>
      <c r="F36" s="395"/>
      <c r="G36" s="395"/>
      <c r="H36" s="395"/>
      <c r="I36" s="395"/>
      <c r="J36" s="395"/>
      <c r="K36" s="395"/>
      <c r="L36" s="395"/>
      <c r="M36" s="395"/>
      <c r="N36" s="395"/>
      <c r="O36" s="399"/>
      <c r="P36" s="399"/>
      <c r="Q36" s="399"/>
      <c r="R36" s="396"/>
      <c r="S36" s="396"/>
    </row>
    <row r="37" spans="1:19" ht="18">
      <c r="A37" s="395"/>
      <c r="B37" s="397"/>
      <c r="C37" s="395"/>
      <c r="D37" s="395"/>
      <c r="E37" s="395"/>
      <c r="F37" s="395"/>
      <c r="G37" s="395"/>
      <c r="H37" s="395"/>
      <c r="I37" s="395"/>
      <c r="J37" s="395"/>
      <c r="K37" s="395"/>
      <c r="L37" s="395"/>
      <c r="M37" s="395"/>
      <c r="N37" s="395"/>
      <c r="O37" s="399"/>
      <c r="P37" s="399"/>
      <c r="Q37" s="399"/>
      <c r="R37" s="396"/>
      <c r="S37" s="396"/>
    </row>
    <row r="38" spans="1:19" ht="18">
      <c r="A38" s="395"/>
      <c r="B38" s="397" t="s">
        <v>429</v>
      </c>
      <c r="C38" s="395"/>
      <c r="D38" s="395"/>
      <c r="E38" s="395"/>
      <c r="F38" s="395"/>
      <c r="G38" s="395"/>
      <c r="H38" s="395"/>
      <c r="I38" s="395"/>
      <c r="J38" s="395"/>
      <c r="K38" s="395"/>
      <c r="L38" s="395"/>
      <c r="M38" s="395"/>
      <c r="N38" s="395"/>
      <c r="O38" s="399"/>
      <c r="P38" s="399"/>
      <c r="Q38" s="399"/>
      <c r="R38" s="396"/>
      <c r="S38" s="396"/>
    </row>
    <row r="39" spans="1:19" ht="18">
      <c r="A39" s="395"/>
      <c r="B39" s="397"/>
      <c r="C39" s="395"/>
      <c r="D39" s="395"/>
      <c r="E39" s="395"/>
      <c r="F39" s="395"/>
      <c r="G39" s="395"/>
      <c r="H39" s="395"/>
      <c r="I39" s="395"/>
      <c r="J39" s="395"/>
      <c r="K39" s="395"/>
      <c r="L39" s="395"/>
      <c r="M39" s="395"/>
      <c r="N39" s="395"/>
      <c r="O39" s="399"/>
      <c r="P39" s="399"/>
      <c r="Q39" s="399"/>
      <c r="R39" s="396"/>
      <c r="S39" s="396"/>
    </row>
    <row r="40" spans="1:19" ht="18">
      <c r="A40" s="395"/>
      <c r="B40" s="397" t="s">
        <v>430</v>
      </c>
      <c r="C40" s="395"/>
      <c r="D40" s="395"/>
      <c r="E40" s="395"/>
      <c r="F40" s="395"/>
      <c r="G40" s="395"/>
      <c r="H40" s="395"/>
      <c r="I40" s="395"/>
      <c r="J40" s="395"/>
      <c r="K40" s="395"/>
      <c r="L40" s="395"/>
      <c r="M40" s="395"/>
      <c r="N40" s="395"/>
      <c r="O40" s="399"/>
      <c r="P40" s="399"/>
      <c r="Q40" s="399"/>
      <c r="R40" s="396"/>
      <c r="S40" s="396"/>
    </row>
    <row r="41" spans="1:19" ht="18">
      <c r="A41" s="395"/>
      <c r="B41" s="397"/>
      <c r="C41" s="395"/>
      <c r="D41" s="395"/>
      <c r="E41" s="395"/>
      <c r="F41" s="395"/>
      <c r="G41" s="395"/>
      <c r="H41" s="395"/>
      <c r="I41" s="395"/>
      <c r="J41" s="395"/>
      <c r="K41" s="395"/>
      <c r="L41" s="395"/>
      <c r="M41" s="395"/>
      <c r="N41" s="395"/>
      <c r="O41" s="399"/>
      <c r="P41" s="399"/>
      <c r="Q41" s="399"/>
      <c r="R41" s="396"/>
      <c r="S41" s="396"/>
    </row>
    <row r="42" spans="1:19" ht="30" customHeight="1">
      <c r="A42" s="174">
        <v>3</v>
      </c>
      <c r="B42" s="174" t="s">
        <v>146</v>
      </c>
      <c r="C42" s="262"/>
      <c r="D42" s="262"/>
      <c r="E42" s="258"/>
      <c r="F42" s="258"/>
      <c r="G42" s="258"/>
      <c r="H42" s="258"/>
      <c r="I42" s="258"/>
      <c r="J42" s="258"/>
      <c r="K42" s="258"/>
      <c r="L42" s="258"/>
      <c r="M42" s="258"/>
      <c r="N42" s="258"/>
      <c r="O42" s="258"/>
      <c r="P42" s="258"/>
      <c r="Q42" s="258"/>
      <c r="R42" s="258"/>
      <c r="S42" s="258"/>
    </row>
    <row r="43" spans="1:19" ht="18">
      <c r="A43" s="265"/>
      <c r="B43" s="265"/>
      <c r="C43" s="265"/>
      <c r="D43" s="265"/>
      <c r="E43" s="265"/>
      <c r="F43" s="265"/>
      <c r="G43" s="265"/>
      <c r="H43" s="265"/>
      <c r="I43" s="265"/>
      <c r="J43" s="265"/>
      <c r="K43" s="265"/>
      <c r="L43" s="265"/>
      <c r="M43" s="265"/>
      <c r="N43" s="265"/>
      <c r="O43" s="265"/>
      <c r="P43" s="265"/>
      <c r="Q43" s="265"/>
      <c r="R43" s="265"/>
      <c r="S43" s="265"/>
    </row>
    <row r="44" spans="1:19" ht="18">
      <c r="A44" s="356"/>
      <c r="B44" s="394" t="s">
        <v>147</v>
      </c>
      <c r="C44" s="265"/>
      <c r="D44" s="265"/>
      <c r="E44" s="265"/>
      <c r="F44" s="265"/>
      <c r="G44" s="265"/>
      <c r="H44" s="265"/>
      <c r="I44" s="265"/>
      <c r="J44" s="265"/>
      <c r="K44" s="265"/>
      <c r="L44" s="265"/>
      <c r="M44" s="265"/>
      <c r="N44" s="265"/>
      <c r="O44" s="265"/>
      <c r="P44" s="265"/>
      <c r="Q44" s="265"/>
      <c r="R44" s="265"/>
      <c r="S44" s="265"/>
    </row>
    <row r="45" spans="1:19" ht="18">
      <c r="A45" s="357"/>
      <c r="B45" s="357"/>
      <c r="C45" s="357"/>
      <c r="D45" s="357"/>
      <c r="E45" s="357"/>
      <c r="F45" s="357"/>
      <c r="G45" s="265"/>
      <c r="H45" s="265"/>
      <c r="I45" s="265"/>
      <c r="J45" s="265"/>
      <c r="K45" s="265"/>
      <c r="L45" s="265"/>
      <c r="M45" s="265"/>
      <c r="N45" s="265"/>
      <c r="O45" s="265"/>
      <c r="P45" s="265"/>
      <c r="Q45" s="265"/>
      <c r="R45" s="265"/>
      <c r="S45" s="265"/>
    </row>
    <row r="46" spans="1:19" ht="18">
      <c r="A46" s="357"/>
      <c r="B46" s="380" t="str">
        <f>HYPERLINK("#A75","• PROJEKTINFORMATION")</f>
        <v>• PROJEKTINFORMATION</v>
      </c>
      <c r="C46" s="263"/>
      <c r="D46" s="357"/>
      <c r="E46" s="357"/>
      <c r="F46" s="357"/>
      <c r="G46" s="357"/>
      <c r="H46" s="265"/>
      <c r="I46" s="265"/>
      <c r="J46" s="265"/>
      <c r="K46" s="265"/>
      <c r="L46" s="265"/>
      <c r="M46" s="265"/>
      <c r="N46" s="265"/>
      <c r="O46" s="265"/>
      <c r="P46" s="265"/>
      <c r="Q46" s="265"/>
      <c r="R46" s="265"/>
      <c r="S46" s="265"/>
    </row>
    <row r="47" spans="1:19" ht="18">
      <c r="A47" s="356"/>
      <c r="B47" s="380"/>
      <c r="C47" s="357"/>
      <c r="D47" s="357"/>
      <c r="E47" s="357"/>
      <c r="F47" s="357"/>
      <c r="G47" s="357"/>
      <c r="H47" s="265"/>
      <c r="I47" s="265"/>
      <c r="J47" s="265"/>
      <c r="K47" s="265"/>
      <c r="L47" s="265"/>
      <c r="M47" s="265"/>
      <c r="N47" s="265"/>
      <c r="O47" s="265"/>
      <c r="P47" s="265"/>
      <c r="Q47" s="265"/>
      <c r="R47" s="265"/>
      <c r="S47" s="265"/>
    </row>
    <row r="48" spans="1:19" ht="18">
      <c r="A48" s="356"/>
      <c r="B48" s="380" t="str">
        <f>HYPERLINK("#A80","• KOSTENARTEN")</f>
        <v>• KOSTENARTEN</v>
      </c>
      <c r="C48" s="263"/>
      <c r="D48" s="357"/>
      <c r="E48" s="357"/>
      <c r="F48" s="357"/>
      <c r="G48" s="357"/>
      <c r="H48" s="265"/>
      <c r="I48" s="265"/>
      <c r="J48" s="265"/>
      <c r="K48" s="265"/>
      <c r="L48" s="265"/>
      <c r="M48" s="265"/>
      <c r="N48" s="265"/>
      <c r="O48" s="265"/>
      <c r="P48" s="265"/>
      <c r="Q48" s="265"/>
      <c r="R48" s="265"/>
      <c r="S48" s="265"/>
    </row>
    <row r="49" spans="1:19" ht="18">
      <c r="A49" s="356"/>
      <c r="B49" s="380" t="str">
        <f>HYPERLINK("#A82"," • PERSONALKOSTEN")</f>
        <v xml:space="preserve"> • PERSONALKOSTEN</v>
      </c>
      <c r="C49" s="357"/>
      <c r="D49" s="357"/>
      <c r="E49" s="357"/>
      <c r="F49" s="357"/>
      <c r="G49" s="357"/>
      <c r="H49" s="265"/>
      <c r="I49" s="265"/>
      <c r="J49" s="265"/>
      <c r="K49" s="265"/>
      <c r="L49" s="265"/>
      <c r="M49" s="265"/>
      <c r="N49" s="265"/>
      <c r="O49" s="265"/>
      <c r="P49" s="265"/>
      <c r="Q49" s="265"/>
      <c r="R49" s="265"/>
      <c r="S49" s="265"/>
    </row>
    <row r="50" spans="1:19" ht="18">
      <c r="A50" s="357"/>
      <c r="B50" s="380" t="str">
        <f>HYPERLINK("#A170"," • SACHKOSTEN")</f>
        <v xml:space="preserve"> • SACHKOSTEN</v>
      </c>
      <c r="C50" s="263"/>
      <c r="D50" s="357"/>
      <c r="E50" s="357"/>
      <c r="F50" s="357"/>
      <c r="G50" s="357"/>
      <c r="H50" s="265"/>
      <c r="I50" s="265"/>
      <c r="J50" s="265"/>
      <c r="K50" s="265"/>
      <c r="L50" s="265"/>
      <c r="M50" s="265"/>
      <c r="N50" s="265"/>
      <c r="O50" s="265"/>
      <c r="P50" s="265"/>
      <c r="Q50" s="265"/>
      <c r="R50" s="265"/>
      <c r="S50" s="265"/>
    </row>
    <row r="51" spans="1:19" ht="18">
      <c r="A51" s="356"/>
      <c r="B51" s="380" t="str">
        <f>HYPERLINK("#A213"," • SUBCONTRACTING")</f>
        <v xml:space="preserve"> • SUBCONTRACTING</v>
      </c>
      <c r="C51" s="357"/>
      <c r="D51" s="357"/>
      <c r="E51" s="357"/>
      <c r="F51" s="357"/>
      <c r="G51" s="357"/>
      <c r="H51" s="265"/>
      <c r="I51" s="265"/>
      <c r="J51" s="265"/>
      <c r="K51" s="265"/>
      <c r="L51" s="265"/>
      <c r="M51" s="265"/>
      <c r="N51" s="265"/>
      <c r="O51" s="265"/>
      <c r="P51" s="265"/>
      <c r="Q51" s="265"/>
      <c r="R51" s="265"/>
      <c r="S51" s="265"/>
    </row>
    <row r="52" spans="1:19" ht="18">
      <c r="A52" s="357"/>
      <c r="B52" s="380" t="str">
        <f>HYPERLINK("#A242"," • PRAXISPARTNER")</f>
        <v xml:space="preserve"> • PRAXISPARTNER</v>
      </c>
      <c r="C52" s="263"/>
      <c r="D52" s="357"/>
      <c r="E52" s="357"/>
      <c r="F52" s="357"/>
      <c r="G52" s="357"/>
      <c r="H52" s="265"/>
      <c r="I52" s="265"/>
      <c r="J52" s="265"/>
      <c r="K52" s="265"/>
      <c r="L52" s="265"/>
      <c r="M52" s="265"/>
      <c r="N52" s="265"/>
      <c r="O52" s="265"/>
      <c r="P52" s="265"/>
      <c r="Q52" s="265"/>
      <c r="R52" s="265"/>
      <c r="S52" s="265"/>
    </row>
    <row r="53" spans="1:19" ht="18">
      <c r="A53" s="356"/>
      <c r="B53" s="380" t="str">
        <f>HYPERLINK("#A270"," • GERÄTE / ANLAGEN")</f>
        <v xml:space="preserve"> • GERÄTE / ANLAGEN</v>
      </c>
      <c r="C53" s="357"/>
      <c r="D53" s="357"/>
      <c r="E53" s="357"/>
      <c r="F53" s="357"/>
      <c r="G53" s="357"/>
      <c r="H53" s="265"/>
      <c r="I53" s="265"/>
      <c r="J53" s="265"/>
      <c r="K53" s="265"/>
      <c r="L53" s="265"/>
      <c r="M53" s="265"/>
      <c r="N53" s="265"/>
      <c r="O53" s="265"/>
      <c r="P53" s="265"/>
      <c r="Q53" s="265"/>
      <c r="R53" s="265"/>
      <c r="S53" s="265"/>
    </row>
    <row r="54" spans="1:19" ht="18">
      <c r="A54" s="356"/>
      <c r="B54" s="380"/>
      <c r="C54" s="263"/>
      <c r="D54" s="357"/>
      <c r="E54" s="357"/>
      <c r="F54" s="357"/>
      <c r="G54" s="357"/>
      <c r="H54" s="265"/>
      <c r="I54" s="265"/>
      <c r="J54" s="265"/>
      <c r="K54" s="265"/>
      <c r="L54" s="265"/>
      <c r="M54" s="265"/>
      <c r="N54" s="265"/>
      <c r="O54" s="265"/>
      <c r="P54" s="265"/>
      <c r="Q54" s="265"/>
      <c r="R54" s="265"/>
      <c r="S54" s="265"/>
    </row>
    <row r="55" spans="1:19" ht="18">
      <c r="A55" s="357"/>
      <c r="B55" s="380" t="str">
        <f>HYPERLINK("#A312","• PROJEKTFINANZIERUNG")</f>
        <v>• PROJEKTFINANZIERUNG</v>
      </c>
      <c r="C55" s="357"/>
      <c r="D55" s="357"/>
      <c r="E55" s="357"/>
      <c r="F55" s="357"/>
      <c r="G55" s="357"/>
      <c r="H55" s="265"/>
      <c r="I55" s="265"/>
      <c r="J55" s="265"/>
      <c r="K55" s="265"/>
      <c r="L55" s="265"/>
      <c r="M55" s="265"/>
      <c r="N55" s="265"/>
      <c r="O55" s="265"/>
      <c r="P55" s="265"/>
      <c r="Q55" s="265"/>
      <c r="R55" s="265"/>
      <c r="S55" s="265"/>
    </row>
    <row r="56" spans="1:19" ht="18">
      <c r="A56" s="356"/>
      <c r="B56" s="380"/>
      <c r="C56" s="263"/>
      <c r="D56" s="357"/>
      <c r="E56" s="357"/>
      <c r="F56" s="357"/>
      <c r="G56" s="357"/>
      <c r="H56" s="265"/>
      <c r="I56" s="265"/>
      <c r="J56" s="265"/>
      <c r="K56" s="265"/>
      <c r="L56" s="265"/>
      <c r="M56" s="265"/>
      <c r="N56" s="265"/>
      <c r="O56" s="265"/>
      <c r="P56" s="265"/>
      <c r="Q56" s="265"/>
      <c r="R56" s="265"/>
      <c r="S56" s="265"/>
    </row>
    <row r="57" spans="1:19" ht="18">
      <c r="A57" s="357"/>
      <c r="B57" s="380" t="str">
        <f>HYPERLINK("#A365","• ERFORDERLICHE MATCHING FUNDS")</f>
        <v>• ERFORDERLICHE MATCHING FUNDS</v>
      </c>
      <c r="C57" s="357"/>
      <c r="D57" s="357"/>
      <c r="E57" s="357"/>
      <c r="F57" s="357"/>
      <c r="G57" s="357"/>
      <c r="H57" s="265"/>
      <c r="I57" s="265"/>
      <c r="J57" s="265"/>
      <c r="K57" s="265"/>
      <c r="L57" s="265"/>
      <c r="M57" s="265"/>
      <c r="N57" s="265"/>
      <c r="O57" s="265"/>
      <c r="P57" s="265"/>
      <c r="Q57" s="265"/>
      <c r="R57" s="265"/>
      <c r="S57" s="265"/>
    </row>
    <row r="58" spans="1:19" ht="18">
      <c r="A58" s="265"/>
      <c r="B58" s="380" t="str">
        <f>HYPERLINK("#A371","• MATCHING FUNDS - DECKUNG")</f>
        <v>• MATCHING FUNDS - DECKUNG</v>
      </c>
      <c r="C58" s="263"/>
      <c r="D58" s="357"/>
      <c r="E58" s="357"/>
      <c r="F58" s="357"/>
      <c r="G58" s="357"/>
      <c r="H58" s="265"/>
      <c r="I58" s="265"/>
      <c r="J58" s="265"/>
      <c r="K58" s="265"/>
      <c r="L58" s="265"/>
      <c r="M58" s="265"/>
      <c r="N58" s="265"/>
      <c r="O58" s="265"/>
      <c r="P58" s="265"/>
      <c r="Q58" s="265"/>
      <c r="R58" s="265"/>
      <c r="S58" s="265"/>
    </row>
    <row r="59" spans="1:19" ht="18">
      <c r="A59" s="265"/>
      <c r="B59" s="380" t="str">
        <f>HYPERLINK("#A388","• HERKUNFT DER EIGENLEISTUNGEN")</f>
        <v>• HERKUNFT DER EIGENLEISTUNGEN</v>
      </c>
      <c r="C59" s="357"/>
      <c r="D59" s="357"/>
      <c r="E59" s="357"/>
      <c r="F59" s="357"/>
      <c r="G59" s="357"/>
      <c r="H59" s="265"/>
      <c r="I59" s="265"/>
      <c r="J59" s="265"/>
      <c r="K59" s="265"/>
      <c r="L59" s="265"/>
      <c r="M59" s="265"/>
      <c r="N59" s="265"/>
      <c r="O59" s="265"/>
      <c r="P59" s="265"/>
      <c r="Q59" s="265"/>
      <c r="R59" s="265"/>
      <c r="S59" s="265"/>
    </row>
    <row r="60" spans="1:19" ht="18">
      <c r="A60" s="265"/>
      <c r="B60" s="380" t="str">
        <f>HYPERLINK("#A419","• MATCHING STATUS")</f>
        <v>• MATCHING STATUS</v>
      </c>
      <c r="C60" s="263"/>
      <c r="D60" s="357"/>
      <c r="E60" s="357"/>
      <c r="F60" s="357"/>
      <c r="G60" s="357"/>
      <c r="H60" s="265"/>
      <c r="I60" s="265"/>
      <c r="J60" s="265"/>
      <c r="K60" s="265"/>
      <c r="L60" s="265"/>
      <c r="M60" s="265"/>
      <c r="N60" s="265"/>
      <c r="O60" s="265"/>
      <c r="P60" s="265"/>
      <c r="Q60" s="265"/>
      <c r="R60" s="265"/>
      <c r="S60" s="265"/>
    </row>
    <row r="61" spans="1:19" ht="18">
      <c r="A61" s="265"/>
      <c r="B61" s="263"/>
      <c r="C61" s="263"/>
      <c r="D61" s="380"/>
      <c r="E61" s="357"/>
      <c r="F61" s="357"/>
      <c r="G61" s="357"/>
      <c r="H61" s="265"/>
      <c r="I61" s="265"/>
      <c r="J61" s="265"/>
      <c r="K61" s="265"/>
      <c r="L61" s="265"/>
      <c r="M61" s="265"/>
      <c r="N61" s="265"/>
      <c r="O61" s="265"/>
      <c r="P61" s="265"/>
      <c r="Q61" s="265"/>
      <c r="R61" s="265"/>
      <c r="S61" s="265"/>
    </row>
    <row r="62" spans="1:19" ht="18">
      <c r="A62" s="265"/>
      <c r="B62" s="380" t="str">
        <f>HYPERLINK("#A432","• SONDERPOSITION: SYNERGETISCHE KOSTEN")</f>
        <v>• SONDERPOSITION: SYNERGETISCHE KOSTEN</v>
      </c>
      <c r="C62" s="357"/>
      <c r="D62" s="357"/>
      <c r="E62" s="357"/>
      <c r="F62" s="357"/>
      <c r="G62" s="357"/>
      <c r="H62" s="265"/>
      <c r="I62" s="265"/>
      <c r="J62" s="265"/>
      <c r="K62" s="265"/>
      <c r="L62" s="265"/>
      <c r="M62" s="265"/>
      <c r="N62" s="265"/>
      <c r="O62" s="265"/>
      <c r="P62" s="265"/>
      <c r="Q62" s="265"/>
      <c r="R62" s="265"/>
      <c r="S62" s="265"/>
    </row>
    <row r="63" spans="1:19" ht="18">
      <c r="A63" s="265"/>
      <c r="B63" s="380"/>
      <c r="C63" s="263"/>
      <c r="D63" s="357"/>
      <c r="E63" s="357"/>
      <c r="F63" s="357"/>
      <c r="G63" s="357"/>
      <c r="H63" s="265"/>
      <c r="I63" s="265"/>
      <c r="J63" s="265"/>
      <c r="K63" s="265"/>
      <c r="L63" s="265"/>
      <c r="M63" s="265"/>
      <c r="N63" s="265"/>
      <c r="O63" s="265"/>
      <c r="P63" s="265"/>
      <c r="Q63" s="265"/>
      <c r="R63" s="265"/>
      <c r="S63" s="265"/>
    </row>
    <row r="64" spans="1:19" ht="18">
      <c r="A64" s="265"/>
      <c r="B64" s="380" t="str">
        <f>HYPERLINK("#A504","• PRÜFLOGIK")</f>
        <v>• PRÜFLOGIK</v>
      </c>
      <c r="C64" s="357"/>
      <c r="D64" s="357"/>
      <c r="E64" s="357"/>
      <c r="F64" s="357"/>
      <c r="G64" s="357"/>
      <c r="H64" s="265"/>
      <c r="I64" s="265"/>
      <c r="J64" s="265"/>
      <c r="K64" s="265"/>
      <c r="L64" s="265"/>
      <c r="M64" s="265"/>
      <c r="N64" s="265"/>
      <c r="O64" s="265"/>
      <c r="P64" s="265"/>
      <c r="Q64" s="265"/>
      <c r="R64" s="265"/>
      <c r="S64" s="265"/>
    </row>
    <row r="65" spans="1:19" ht="18">
      <c r="A65" s="265"/>
      <c r="B65" s="380"/>
      <c r="C65" s="263"/>
      <c r="D65" s="357"/>
      <c r="E65" s="357"/>
      <c r="F65" s="357"/>
      <c r="G65" s="357"/>
      <c r="H65" s="265"/>
      <c r="I65" s="265"/>
      <c r="J65" s="265"/>
      <c r="K65" s="265"/>
      <c r="L65" s="265"/>
      <c r="M65" s="265"/>
      <c r="N65" s="265"/>
      <c r="O65" s="265"/>
      <c r="P65" s="265"/>
      <c r="Q65" s="265"/>
      <c r="R65" s="265"/>
      <c r="S65" s="265"/>
    </row>
    <row r="66" spans="1:19" ht="18">
      <c r="A66" s="265"/>
      <c r="B66" s="393" t="s">
        <v>234</v>
      </c>
      <c r="C66" s="263"/>
      <c r="D66" s="357"/>
      <c r="E66" s="357"/>
      <c r="F66" s="265"/>
      <c r="G66" s="265"/>
      <c r="H66" s="265"/>
      <c r="I66" s="265"/>
      <c r="J66" s="265"/>
      <c r="K66" s="265"/>
      <c r="L66" s="265"/>
      <c r="M66" s="265"/>
      <c r="N66" s="265"/>
      <c r="O66" s="265"/>
      <c r="P66" s="265"/>
      <c r="Q66" s="265"/>
      <c r="R66" s="265"/>
      <c r="S66" s="265"/>
    </row>
    <row r="67" spans="1:19" ht="18">
      <c r="A67" s="265"/>
      <c r="B67" s="380"/>
      <c r="C67" s="357"/>
      <c r="D67" s="357"/>
      <c r="E67" s="357"/>
      <c r="F67" s="265"/>
      <c r="G67" s="265"/>
      <c r="H67" s="265"/>
      <c r="I67" s="265"/>
      <c r="J67" s="265"/>
      <c r="K67" s="265"/>
      <c r="L67" s="265"/>
      <c r="M67" s="265"/>
      <c r="N67" s="265"/>
      <c r="O67" s="265"/>
      <c r="P67" s="265"/>
      <c r="Q67" s="265"/>
      <c r="R67" s="265"/>
      <c r="S67" s="265"/>
    </row>
    <row r="68" spans="1:19" ht="18">
      <c r="A68" s="265"/>
      <c r="B68" s="380" t="s">
        <v>235</v>
      </c>
      <c r="C68" s="263"/>
      <c r="D68" s="357"/>
      <c r="E68" s="357"/>
      <c r="F68" s="265"/>
      <c r="G68" s="265"/>
      <c r="H68" s="265"/>
      <c r="I68" s="265"/>
      <c r="J68" s="265"/>
      <c r="K68" s="265"/>
      <c r="L68" s="265"/>
      <c r="M68" s="265"/>
      <c r="N68" s="265"/>
      <c r="O68" s="265"/>
      <c r="P68" s="265"/>
      <c r="Q68" s="265"/>
      <c r="R68" s="265"/>
      <c r="S68" s="265"/>
    </row>
    <row r="69" spans="1:19" ht="18">
      <c r="A69" s="265"/>
      <c r="B69" s="380"/>
      <c r="C69" s="357"/>
      <c r="D69" s="357"/>
      <c r="E69" s="357"/>
      <c r="F69" s="265"/>
      <c r="G69" s="265"/>
      <c r="H69" s="265"/>
      <c r="I69" s="265"/>
      <c r="J69" s="265"/>
      <c r="K69" s="265"/>
      <c r="L69" s="265"/>
      <c r="M69" s="265"/>
      <c r="N69" s="265"/>
      <c r="O69" s="265"/>
      <c r="P69" s="265"/>
      <c r="Q69" s="265"/>
      <c r="R69" s="265"/>
      <c r="S69" s="265"/>
    </row>
    <row r="70" spans="1:19" ht="18">
      <c r="A70" s="265"/>
      <c r="B70" s="264" t="s">
        <v>266</v>
      </c>
      <c r="C70" s="265"/>
      <c r="D70" s="265"/>
      <c r="E70" s="265"/>
      <c r="F70" s="265"/>
      <c r="G70" s="265"/>
      <c r="H70" s="265"/>
      <c r="I70" s="265"/>
      <c r="J70" s="265"/>
      <c r="K70" s="265"/>
      <c r="L70" s="265"/>
      <c r="M70" s="265"/>
      <c r="N70" s="265"/>
      <c r="O70" s="265"/>
      <c r="P70" s="265"/>
      <c r="Q70" s="265"/>
      <c r="R70" s="265"/>
      <c r="S70" s="265"/>
    </row>
    <row r="71" spans="1:19" ht="18">
      <c r="A71" s="265"/>
      <c r="B71" s="264"/>
      <c r="C71" s="265"/>
      <c r="D71" s="265"/>
      <c r="E71" s="265"/>
      <c r="F71" s="265"/>
      <c r="G71" s="265"/>
      <c r="H71" s="265"/>
      <c r="I71" s="265"/>
      <c r="J71" s="265"/>
      <c r="K71" s="265"/>
      <c r="L71" s="265"/>
      <c r="M71" s="265"/>
      <c r="N71" s="265"/>
      <c r="O71" s="265"/>
      <c r="P71" s="265"/>
      <c r="Q71" s="265"/>
      <c r="R71" s="265"/>
      <c r="S71" s="265"/>
    </row>
    <row r="72" spans="1:19" ht="18">
      <c r="A72" s="265"/>
      <c r="B72" s="264" t="s">
        <v>267</v>
      </c>
      <c r="C72" s="265"/>
      <c r="D72" s="265"/>
      <c r="E72" s="265"/>
      <c r="F72" s="265"/>
      <c r="G72" s="265"/>
      <c r="H72" s="265"/>
      <c r="I72" s="265"/>
      <c r="J72" s="265"/>
      <c r="K72" s="265"/>
      <c r="L72" s="265"/>
      <c r="M72" s="265"/>
      <c r="N72" s="265"/>
      <c r="O72" s="265"/>
      <c r="P72" s="265"/>
      <c r="Q72" s="265"/>
      <c r="R72" s="265"/>
      <c r="S72" s="265"/>
    </row>
    <row r="73" spans="1:19" ht="18">
      <c r="A73" s="265"/>
      <c r="B73" s="265"/>
      <c r="C73" s="265"/>
      <c r="D73" s="265"/>
      <c r="E73" s="265"/>
      <c r="F73" s="265"/>
      <c r="G73" s="265"/>
      <c r="H73" s="265"/>
      <c r="I73" s="265"/>
      <c r="J73" s="265"/>
      <c r="K73" s="265"/>
      <c r="L73" s="265"/>
      <c r="M73" s="265"/>
      <c r="N73" s="265"/>
      <c r="O73" s="265"/>
      <c r="P73" s="265"/>
      <c r="Q73" s="265"/>
      <c r="R73" s="265"/>
      <c r="S73" s="265"/>
    </row>
    <row r="74" spans="1:19" ht="29" customHeight="1">
      <c r="A74" s="174">
        <v>4</v>
      </c>
      <c r="B74" s="174" t="s">
        <v>133</v>
      </c>
      <c r="C74" s="262"/>
      <c r="D74" s="262"/>
      <c r="E74" s="258"/>
      <c r="F74" s="258"/>
      <c r="G74" s="258"/>
      <c r="H74" s="258"/>
      <c r="I74" s="258"/>
      <c r="J74" s="258"/>
      <c r="K74" s="258"/>
      <c r="L74" s="258"/>
      <c r="M74" s="258"/>
      <c r="N74" s="258"/>
      <c r="O74" s="258"/>
      <c r="P74" s="258"/>
      <c r="Q74" s="258"/>
      <c r="R74" s="258"/>
      <c r="S74" s="258"/>
    </row>
    <row r="75" spans="1:19" ht="18">
      <c r="A75" s="265"/>
      <c r="B75" s="265"/>
      <c r="C75" s="265"/>
      <c r="D75" s="265"/>
      <c r="E75" s="265"/>
      <c r="F75" s="265"/>
      <c r="G75" s="265"/>
      <c r="H75" s="265"/>
      <c r="I75" s="265"/>
      <c r="J75" s="265"/>
      <c r="K75" s="265"/>
      <c r="L75" s="265"/>
      <c r="M75" s="265"/>
      <c r="N75" s="265"/>
      <c r="O75" s="265"/>
      <c r="P75" s="265"/>
      <c r="Q75" s="265"/>
      <c r="R75" s="265"/>
      <c r="S75" s="265"/>
    </row>
    <row r="76" spans="1:19" ht="18">
      <c r="A76" s="265"/>
      <c r="B76" s="264" t="s">
        <v>397</v>
      </c>
      <c r="C76" s="265"/>
      <c r="D76" s="265"/>
      <c r="E76" s="265"/>
      <c r="F76" s="265"/>
      <c r="G76" s="265"/>
      <c r="H76" s="265"/>
      <c r="I76" s="265"/>
      <c r="J76" s="265"/>
      <c r="K76" s="265"/>
      <c r="L76" s="265"/>
      <c r="M76" s="265"/>
      <c r="N76" s="265"/>
      <c r="O76" s="265"/>
      <c r="P76" s="265"/>
      <c r="Q76" s="265"/>
      <c r="R76" s="265"/>
      <c r="S76" s="265"/>
    </row>
    <row r="77" spans="1:19" ht="18">
      <c r="A77" s="265"/>
      <c r="B77" s="265"/>
      <c r="C77" s="265"/>
      <c r="D77" s="265"/>
      <c r="E77" s="265"/>
      <c r="F77" s="265"/>
      <c r="G77" s="265"/>
      <c r="H77" s="265"/>
      <c r="I77" s="265"/>
      <c r="J77" s="265"/>
      <c r="K77" s="265"/>
      <c r="L77" s="265"/>
      <c r="M77" s="265"/>
      <c r="N77" s="265"/>
      <c r="O77" s="265"/>
      <c r="P77" s="265"/>
      <c r="Q77" s="265"/>
      <c r="R77" s="265"/>
      <c r="S77" s="265"/>
    </row>
    <row r="78" spans="1:19" ht="18">
      <c r="A78" s="265"/>
      <c r="B78" s="264" t="s">
        <v>148</v>
      </c>
      <c r="C78" s="265"/>
      <c r="D78" s="265"/>
      <c r="E78" s="265"/>
      <c r="F78" s="265"/>
      <c r="G78" s="265"/>
      <c r="H78" s="265"/>
      <c r="I78" s="265"/>
      <c r="J78" s="265"/>
      <c r="K78" s="265"/>
      <c r="L78" s="265"/>
      <c r="M78" s="265"/>
      <c r="N78" s="265"/>
      <c r="O78" s="265"/>
      <c r="P78" s="265"/>
      <c r="Q78" s="265"/>
      <c r="R78" s="265"/>
      <c r="S78" s="265"/>
    </row>
    <row r="79" spans="1:19" ht="18">
      <c r="A79" s="265"/>
      <c r="B79" s="265"/>
      <c r="C79" s="265"/>
      <c r="D79" s="265"/>
      <c r="E79" s="265"/>
      <c r="F79" s="265"/>
      <c r="G79" s="265"/>
      <c r="H79" s="265"/>
      <c r="I79" s="265"/>
      <c r="J79" s="265"/>
      <c r="K79" s="265"/>
      <c r="L79" s="265"/>
      <c r="M79" s="265"/>
      <c r="N79" s="265"/>
      <c r="O79" s="265"/>
      <c r="P79" s="265"/>
      <c r="Q79" s="265"/>
      <c r="R79" s="265"/>
      <c r="S79" s="265"/>
    </row>
    <row r="80" spans="1:19" ht="30" customHeight="1">
      <c r="A80" s="174">
        <v>5</v>
      </c>
      <c r="B80" s="174" t="s">
        <v>149</v>
      </c>
      <c r="C80" s="262"/>
      <c r="D80" s="262"/>
      <c r="E80" s="258"/>
      <c r="F80" s="258"/>
      <c r="G80" s="258"/>
      <c r="H80" s="258"/>
      <c r="I80" s="258"/>
      <c r="J80" s="258"/>
      <c r="K80" s="258"/>
      <c r="L80" s="258"/>
      <c r="M80" s="258"/>
      <c r="N80" s="258"/>
      <c r="O80" s="258"/>
      <c r="P80" s="258"/>
      <c r="Q80" s="258"/>
      <c r="R80" s="258"/>
      <c r="S80" s="258"/>
    </row>
    <row r="81" spans="1:19">
      <c r="A81" s="263"/>
      <c r="B81" s="263"/>
      <c r="C81" s="263"/>
      <c r="D81" s="263"/>
      <c r="E81" s="263"/>
      <c r="F81" s="263"/>
      <c r="G81" s="263"/>
      <c r="H81" s="263"/>
      <c r="I81" s="263"/>
      <c r="J81" s="263"/>
      <c r="K81" s="263"/>
      <c r="L81" s="263"/>
      <c r="M81" s="263"/>
      <c r="N81" s="263"/>
      <c r="O81" s="263"/>
      <c r="P81" s="263"/>
      <c r="Q81" s="263"/>
      <c r="R81" s="263"/>
      <c r="S81" s="263"/>
    </row>
    <row r="82" spans="1:19" ht="24" customHeight="1">
      <c r="A82" s="261"/>
      <c r="B82" s="270">
        <v>5.0999999999999996</v>
      </c>
      <c r="C82" s="261" t="s">
        <v>127</v>
      </c>
      <c r="D82" s="261"/>
      <c r="E82" s="261"/>
      <c r="F82" s="261"/>
      <c r="G82" s="261"/>
      <c r="H82" s="261"/>
      <c r="I82" s="261"/>
      <c r="J82" s="261"/>
      <c r="K82" s="261"/>
      <c r="L82" s="261"/>
      <c r="M82" s="261"/>
      <c r="N82" s="261"/>
      <c r="O82" s="261"/>
      <c r="P82" s="261"/>
      <c r="Q82" s="261"/>
      <c r="R82" s="261"/>
      <c r="S82" s="261"/>
    </row>
    <row r="83" spans="1:19" ht="19">
      <c r="A83" s="271"/>
      <c r="B83" s="271"/>
      <c r="C83" s="271"/>
      <c r="D83" s="271"/>
      <c r="E83" s="271"/>
      <c r="F83" s="271"/>
      <c r="G83" s="271"/>
      <c r="H83" s="271"/>
      <c r="I83" s="271"/>
      <c r="J83" s="271"/>
      <c r="K83" s="271"/>
      <c r="L83" s="271"/>
      <c r="M83" s="271"/>
      <c r="N83" s="271"/>
      <c r="O83" s="271"/>
      <c r="P83" s="271"/>
      <c r="Q83" s="271"/>
      <c r="R83" s="271"/>
      <c r="S83" s="271"/>
    </row>
    <row r="84" spans="1:19" ht="20" customHeight="1">
      <c r="A84" s="265"/>
      <c r="B84" s="264" t="s">
        <v>386</v>
      </c>
      <c r="C84" s="265"/>
      <c r="D84" s="271"/>
      <c r="E84" s="265"/>
      <c r="F84" s="265"/>
      <c r="G84" s="265"/>
      <c r="H84" s="265"/>
      <c r="I84" s="265"/>
      <c r="J84" s="265"/>
      <c r="K84" s="265"/>
      <c r="L84" s="265"/>
      <c r="M84" s="265"/>
      <c r="N84" s="265"/>
      <c r="O84" s="265"/>
      <c r="P84" s="265"/>
      <c r="Q84" s="265"/>
      <c r="R84" s="265"/>
      <c r="S84" s="265"/>
    </row>
    <row r="85" spans="1:19" ht="19">
      <c r="A85" s="265"/>
      <c r="B85" s="265"/>
      <c r="C85" s="265"/>
      <c r="D85" s="271"/>
      <c r="E85" s="265"/>
      <c r="F85" s="265"/>
      <c r="G85" s="265"/>
      <c r="H85" s="265"/>
      <c r="I85" s="265"/>
      <c r="J85" s="265"/>
      <c r="K85" s="265"/>
      <c r="L85" s="265"/>
      <c r="M85" s="265"/>
      <c r="N85" s="265"/>
      <c r="O85" s="265"/>
      <c r="P85" s="265"/>
      <c r="Q85" s="265"/>
      <c r="R85" s="265"/>
      <c r="S85" s="265"/>
    </row>
    <row r="86" spans="1:19" ht="19">
      <c r="A86" s="265"/>
      <c r="B86" s="264" t="s">
        <v>343</v>
      </c>
      <c r="C86" s="269"/>
      <c r="D86" s="271"/>
      <c r="E86" s="265"/>
      <c r="F86" s="265"/>
      <c r="G86" s="265"/>
      <c r="H86" s="265"/>
      <c r="I86" s="265"/>
      <c r="J86" s="265"/>
      <c r="K86" s="265"/>
      <c r="L86" s="265"/>
      <c r="M86" s="265"/>
      <c r="N86" s="265"/>
      <c r="O86" s="265"/>
      <c r="P86" s="265"/>
      <c r="Q86" s="265"/>
      <c r="R86" s="265"/>
      <c r="S86" s="265"/>
    </row>
    <row r="87" spans="1:19" ht="19">
      <c r="A87" s="265"/>
      <c r="B87" s="265"/>
      <c r="C87" s="265"/>
      <c r="D87" s="271"/>
      <c r="E87" s="265"/>
      <c r="F87" s="265"/>
      <c r="G87" s="265"/>
      <c r="H87" s="265"/>
      <c r="I87" s="265"/>
      <c r="J87" s="265"/>
      <c r="K87" s="265"/>
      <c r="L87" s="265"/>
      <c r="M87" s="265"/>
      <c r="N87" s="265"/>
      <c r="O87" s="265"/>
      <c r="P87" s="265"/>
      <c r="Q87" s="265"/>
      <c r="R87" s="265"/>
      <c r="S87" s="265"/>
    </row>
    <row r="88" spans="1:19" ht="19">
      <c r="A88" s="265"/>
      <c r="B88" s="264" t="s">
        <v>344</v>
      </c>
      <c r="C88" s="264"/>
      <c r="D88" s="271"/>
      <c r="E88" s="265"/>
      <c r="F88" s="265"/>
      <c r="G88" s="265"/>
      <c r="H88" s="265"/>
      <c r="I88" s="265"/>
      <c r="J88" s="265"/>
      <c r="K88" s="265"/>
      <c r="L88" s="265"/>
      <c r="M88" s="265"/>
      <c r="N88" s="265"/>
      <c r="O88" s="265"/>
      <c r="P88" s="265"/>
      <c r="Q88" s="265"/>
      <c r="R88" s="265"/>
      <c r="S88" s="265"/>
    </row>
    <row r="89" spans="1:19" ht="19">
      <c r="A89" s="271"/>
      <c r="B89" s="271"/>
      <c r="C89" s="265"/>
      <c r="D89" s="265"/>
      <c r="E89" s="265"/>
      <c r="F89" s="265"/>
      <c r="G89" s="265"/>
      <c r="H89" s="265"/>
      <c r="I89" s="265"/>
      <c r="J89" s="265"/>
      <c r="K89" s="265"/>
      <c r="L89" s="265"/>
      <c r="M89" s="265"/>
      <c r="N89" s="265"/>
      <c r="O89" s="265"/>
      <c r="P89" s="265"/>
      <c r="Q89" s="265"/>
      <c r="R89" s="265"/>
      <c r="S89" s="271"/>
    </row>
    <row r="90" spans="1:19" ht="18" customHeight="1">
      <c r="A90" s="272"/>
      <c r="B90" s="272" t="s">
        <v>150</v>
      </c>
      <c r="C90" s="272"/>
      <c r="D90" s="272"/>
      <c r="E90" s="272"/>
      <c r="F90" s="272"/>
      <c r="G90" s="272"/>
      <c r="H90" s="272"/>
      <c r="I90" s="272"/>
      <c r="J90" s="272"/>
      <c r="K90" s="272"/>
      <c r="L90" s="272"/>
      <c r="M90" s="272"/>
      <c r="N90" s="272"/>
      <c r="O90" s="272"/>
      <c r="P90" s="272"/>
      <c r="Q90" s="272"/>
      <c r="R90" s="272"/>
      <c r="S90" s="272"/>
    </row>
    <row r="91" spans="1:19" ht="19">
      <c r="A91" s="271"/>
      <c r="B91" s="271"/>
      <c r="C91" s="271"/>
      <c r="D91" s="265"/>
      <c r="E91" s="265"/>
      <c r="F91" s="265"/>
      <c r="G91" s="265"/>
      <c r="H91" s="265"/>
      <c r="I91" s="265"/>
      <c r="J91" s="265"/>
      <c r="K91" s="265"/>
      <c r="L91" s="265"/>
      <c r="M91" s="265"/>
      <c r="N91" s="265"/>
      <c r="O91" s="265"/>
      <c r="P91" s="265"/>
      <c r="Q91" s="265"/>
      <c r="R91" s="265"/>
      <c r="S91" s="271"/>
    </row>
    <row r="92" spans="1:19" ht="19">
      <c r="A92" s="271"/>
      <c r="B92" s="264" t="s">
        <v>151</v>
      </c>
      <c r="C92" s="265"/>
      <c r="D92" s="271"/>
      <c r="E92" s="265"/>
      <c r="F92" s="265"/>
      <c r="G92" s="265"/>
      <c r="H92" s="265"/>
      <c r="I92" s="265"/>
      <c r="J92" s="265"/>
      <c r="K92" s="265"/>
      <c r="L92" s="265"/>
      <c r="M92" s="265"/>
      <c r="N92" s="265"/>
      <c r="O92" s="265"/>
      <c r="P92" s="265"/>
      <c r="Q92" s="265"/>
      <c r="R92" s="265"/>
      <c r="S92" s="265"/>
    </row>
    <row r="93" spans="1:19" ht="19">
      <c r="A93" s="271"/>
      <c r="B93" s="265"/>
      <c r="C93" s="265"/>
      <c r="D93" s="271"/>
      <c r="E93" s="265"/>
      <c r="F93" s="265"/>
      <c r="G93" s="265"/>
      <c r="H93" s="265"/>
      <c r="I93" s="265"/>
      <c r="J93" s="265"/>
      <c r="K93" s="265"/>
      <c r="L93" s="265"/>
      <c r="M93" s="265"/>
      <c r="N93" s="265"/>
      <c r="O93" s="265"/>
      <c r="P93" s="265"/>
      <c r="Q93" s="265"/>
      <c r="R93" s="265"/>
      <c r="S93" s="265"/>
    </row>
    <row r="94" spans="1:19" ht="19">
      <c r="A94" s="271"/>
      <c r="B94" s="264" t="s">
        <v>152</v>
      </c>
      <c r="C94" s="265"/>
      <c r="D94" s="271"/>
      <c r="E94" s="265"/>
      <c r="F94" s="265"/>
      <c r="G94" s="265"/>
      <c r="H94" s="265"/>
      <c r="I94" s="265"/>
      <c r="J94" s="265"/>
      <c r="K94" s="265"/>
      <c r="L94" s="265"/>
      <c r="M94" s="265"/>
      <c r="N94" s="265"/>
      <c r="O94" s="265"/>
      <c r="P94" s="265"/>
      <c r="Q94" s="265"/>
      <c r="R94" s="265"/>
      <c r="S94" s="265"/>
    </row>
    <row r="95" spans="1:19" ht="19">
      <c r="A95" s="271"/>
      <c r="B95" s="265"/>
      <c r="C95" s="265"/>
      <c r="D95" s="271"/>
      <c r="E95" s="265"/>
      <c r="F95" s="265"/>
      <c r="G95" s="265"/>
      <c r="H95" s="265"/>
      <c r="I95" s="265"/>
      <c r="J95" s="265"/>
      <c r="K95" s="265"/>
      <c r="L95" s="265"/>
      <c r="M95" s="265"/>
      <c r="N95" s="265"/>
      <c r="O95" s="265"/>
      <c r="P95" s="265"/>
      <c r="Q95" s="265"/>
      <c r="R95" s="265"/>
      <c r="S95" s="265"/>
    </row>
    <row r="96" spans="1:19" ht="19">
      <c r="A96" s="271"/>
      <c r="B96" s="264" t="s">
        <v>345</v>
      </c>
      <c r="C96" s="265"/>
      <c r="D96" s="271"/>
      <c r="E96" s="265"/>
      <c r="F96" s="265"/>
      <c r="G96" s="265"/>
      <c r="H96" s="265"/>
      <c r="I96" s="265"/>
      <c r="J96" s="265"/>
      <c r="K96" s="265"/>
      <c r="L96" s="265"/>
      <c r="M96" s="265"/>
      <c r="N96" s="265"/>
      <c r="O96" s="265"/>
      <c r="P96" s="265"/>
      <c r="Q96" s="265"/>
      <c r="R96" s="265"/>
      <c r="S96" s="265"/>
    </row>
    <row r="97" spans="1:19" ht="19">
      <c r="A97" s="271"/>
      <c r="B97" s="264" t="s">
        <v>349</v>
      </c>
      <c r="C97" s="265"/>
      <c r="D97" s="271"/>
      <c r="E97" s="265"/>
      <c r="F97" s="265"/>
      <c r="G97" s="265"/>
      <c r="H97" s="265"/>
      <c r="I97" s="265"/>
      <c r="J97" s="265"/>
      <c r="K97" s="265"/>
      <c r="L97" s="265"/>
      <c r="M97" s="265"/>
      <c r="N97" s="265"/>
      <c r="O97" s="265"/>
      <c r="P97" s="265"/>
      <c r="Q97" s="265"/>
      <c r="R97" s="265"/>
      <c r="S97" s="265"/>
    </row>
    <row r="98" spans="1:19" ht="19">
      <c r="A98" s="271"/>
      <c r="B98" s="265"/>
      <c r="C98" s="265"/>
      <c r="D98" s="271"/>
      <c r="E98" s="265"/>
      <c r="F98" s="265"/>
      <c r="G98" s="265"/>
      <c r="H98" s="265"/>
      <c r="I98" s="265"/>
      <c r="J98" s="265"/>
      <c r="K98" s="265"/>
      <c r="L98" s="265"/>
      <c r="M98" s="265"/>
      <c r="N98" s="265"/>
      <c r="O98" s="265"/>
      <c r="P98" s="265"/>
      <c r="Q98" s="265"/>
      <c r="R98" s="265"/>
      <c r="S98" s="265"/>
    </row>
    <row r="99" spans="1:19" ht="19">
      <c r="A99" s="271"/>
      <c r="B99" s="264" t="s">
        <v>153</v>
      </c>
      <c r="C99" s="265"/>
      <c r="D99" s="271"/>
      <c r="E99" s="265"/>
      <c r="F99" s="265"/>
      <c r="G99" s="265"/>
      <c r="H99" s="265"/>
      <c r="I99" s="265"/>
      <c r="J99" s="265"/>
      <c r="K99" s="265"/>
      <c r="L99" s="265"/>
      <c r="M99" s="265"/>
      <c r="N99" s="265"/>
      <c r="O99" s="265"/>
      <c r="P99" s="265"/>
      <c r="Q99" s="265"/>
      <c r="R99" s="265"/>
      <c r="S99" s="265"/>
    </row>
    <row r="100" spans="1:19" ht="19">
      <c r="A100" s="271"/>
      <c r="B100" s="265"/>
      <c r="C100" s="265"/>
      <c r="D100" s="271"/>
      <c r="E100" s="265"/>
      <c r="F100" s="265"/>
      <c r="G100" s="265"/>
      <c r="H100" s="265"/>
      <c r="I100" s="265"/>
      <c r="J100" s="265"/>
      <c r="K100" s="265"/>
      <c r="L100" s="265"/>
      <c r="M100" s="265"/>
      <c r="N100" s="265"/>
      <c r="O100" s="265"/>
      <c r="P100" s="265"/>
      <c r="Q100" s="265"/>
      <c r="R100" s="265"/>
      <c r="S100" s="265"/>
    </row>
    <row r="101" spans="1:19" ht="19">
      <c r="A101" s="271"/>
      <c r="B101" s="264" t="s">
        <v>154</v>
      </c>
      <c r="C101" s="265"/>
      <c r="D101" s="271"/>
      <c r="E101" s="265"/>
      <c r="F101" s="265"/>
      <c r="G101" s="265"/>
      <c r="H101" s="265"/>
      <c r="I101" s="265"/>
      <c r="J101" s="265"/>
      <c r="K101" s="265"/>
      <c r="L101" s="265"/>
      <c r="M101" s="265"/>
      <c r="N101" s="265"/>
      <c r="O101" s="265"/>
      <c r="P101" s="265"/>
      <c r="Q101" s="265"/>
      <c r="R101" s="265"/>
      <c r="S101" s="265"/>
    </row>
    <row r="102" spans="1:19" ht="19">
      <c r="A102" s="271"/>
      <c r="B102" s="264" t="s">
        <v>155</v>
      </c>
      <c r="C102" s="265"/>
      <c r="D102" s="271"/>
      <c r="E102" s="265"/>
      <c r="F102" s="265"/>
      <c r="G102" s="265"/>
      <c r="H102" s="265"/>
      <c r="I102" s="265"/>
      <c r="J102" s="265"/>
      <c r="K102" s="265"/>
      <c r="L102" s="265"/>
      <c r="M102" s="265"/>
      <c r="N102" s="265"/>
      <c r="O102" s="265"/>
      <c r="P102" s="265"/>
      <c r="Q102" s="265"/>
      <c r="R102" s="265"/>
      <c r="S102" s="265"/>
    </row>
    <row r="103" spans="1:19" ht="19">
      <c r="A103" s="271"/>
      <c r="B103" s="264" t="s">
        <v>156</v>
      </c>
      <c r="C103" s="265"/>
      <c r="D103" s="271"/>
      <c r="E103" s="265"/>
      <c r="F103" s="265"/>
      <c r="G103" s="265"/>
      <c r="H103" s="265"/>
      <c r="I103" s="265"/>
      <c r="J103" s="265"/>
      <c r="K103" s="265"/>
      <c r="L103" s="265"/>
      <c r="M103" s="265"/>
      <c r="N103" s="265"/>
      <c r="O103" s="265"/>
      <c r="P103" s="265"/>
      <c r="Q103" s="265"/>
      <c r="R103" s="265"/>
      <c r="S103" s="265"/>
    </row>
    <row r="104" spans="1:19" ht="19">
      <c r="A104" s="271"/>
      <c r="B104" s="265"/>
      <c r="C104" s="265"/>
      <c r="D104" s="271"/>
      <c r="E104" s="265"/>
      <c r="F104" s="265"/>
      <c r="G104" s="265"/>
      <c r="H104" s="265"/>
      <c r="I104" s="265"/>
      <c r="J104" s="265"/>
      <c r="K104" s="265"/>
      <c r="L104" s="265"/>
      <c r="M104" s="265"/>
      <c r="N104" s="265"/>
      <c r="O104" s="265"/>
      <c r="P104" s="265"/>
      <c r="Q104" s="265"/>
      <c r="R104" s="265"/>
      <c r="S104" s="265"/>
    </row>
    <row r="105" spans="1:19" ht="19">
      <c r="A105" s="271"/>
      <c r="B105" s="264" t="s">
        <v>174</v>
      </c>
      <c r="C105" s="265"/>
      <c r="D105" s="271"/>
      <c r="E105" s="265"/>
      <c r="F105" s="265"/>
      <c r="G105" s="265"/>
      <c r="H105" s="265"/>
      <c r="I105" s="265"/>
      <c r="J105" s="265"/>
      <c r="K105" s="265"/>
      <c r="L105" s="265"/>
      <c r="M105" s="265"/>
      <c r="N105" s="265"/>
      <c r="O105" s="265"/>
      <c r="P105" s="265"/>
      <c r="Q105" s="265"/>
      <c r="R105" s="265"/>
      <c r="S105" s="265"/>
    </row>
    <row r="106" spans="1:19" ht="19">
      <c r="A106" s="271"/>
      <c r="B106" s="271"/>
      <c r="C106" s="264"/>
      <c r="D106" s="265"/>
      <c r="E106" s="265"/>
      <c r="F106" s="265"/>
      <c r="G106" s="265"/>
      <c r="H106" s="265"/>
      <c r="I106" s="265"/>
      <c r="J106" s="265"/>
      <c r="K106" s="265"/>
      <c r="L106" s="265"/>
      <c r="M106" s="265"/>
      <c r="N106" s="265"/>
      <c r="O106" s="265"/>
      <c r="P106" s="265"/>
      <c r="Q106" s="265"/>
      <c r="R106" s="265"/>
      <c r="S106" s="265"/>
    </row>
    <row r="107" spans="1:19" ht="18">
      <c r="A107" s="272"/>
      <c r="B107" s="272" t="s">
        <v>157</v>
      </c>
      <c r="C107" s="272"/>
      <c r="D107" s="272"/>
      <c r="E107" s="272"/>
      <c r="F107" s="272"/>
      <c r="G107" s="272"/>
      <c r="H107" s="272"/>
      <c r="I107" s="272"/>
      <c r="J107" s="272"/>
      <c r="K107" s="272"/>
      <c r="L107" s="272"/>
      <c r="M107" s="272"/>
      <c r="N107" s="272"/>
      <c r="O107" s="272"/>
      <c r="P107" s="272"/>
      <c r="Q107" s="272"/>
      <c r="R107" s="268"/>
      <c r="S107" s="268"/>
    </row>
    <row r="108" spans="1:19" ht="13" customHeight="1">
      <c r="A108" s="271"/>
      <c r="B108" s="271"/>
      <c r="C108" s="271"/>
      <c r="D108" s="271"/>
      <c r="E108" s="271"/>
      <c r="F108" s="271"/>
      <c r="G108" s="271"/>
      <c r="H108" s="271"/>
      <c r="I108" s="271"/>
      <c r="J108" s="271"/>
      <c r="K108" s="271"/>
      <c r="L108" s="271"/>
      <c r="M108" s="271"/>
      <c r="N108" s="271"/>
      <c r="O108" s="271"/>
      <c r="P108" s="271"/>
      <c r="Q108" s="271"/>
      <c r="R108" s="263"/>
      <c r="S108" s="263"/>
    </row>
    <row r="109" spans="1:19" ht="19">
      <c r="A109" s="271"/>
      <c r="B109" s="264" t="s">
        <v>158</v>
      </c>
      <c r="C109" s="265"/>
      <c r="D109" s="271"/>
      <c r="E109" s="265"/>
      <c r="F109" s="265"/>
      <c r="G109" s="265"/>
      <c r="H109" s="265"/>
      <c r="I109" s="265"/>
      <c r="J109" s="265"/>
      <c r="K109" s="265"/>
      <c r="L109" s="265"/>
      <c r="M109" s="265"/>
      <c r="N109" s="271"/>
      <c r="O109" s="271"/>
      <c r="P109" s="271"/>
      <c r="Q109" s="271"/>
      <c r="R109" s="263"/>
      <c r="S109" s="263"/>
    </row>
    <row r="110" spans="1:19" ht="19">
      <c r="A110" s="271"/>
      <c r="B110" s="265"/>
      <c r="C110" s="265"/>
      <c r="D110" s="271"/>
      <c r="E110" s="265"/>
      <c r="F110" s="265"/>
      <c r="G110" s="265"/>
      <c r="H110" s="265"/>
      <c r="I110" s="265"/>
      <c r="J110" s="265"/>
      <c r="K110" s="265"/>
      <c r="L110" s="265"/>
      <c r="M110" s="265"/>
      <c r="N110" s="271"/>
      <c r="O110" s="271"/>
      <c r="P110" s="271"/>
      <c r="Q110" s="271"/>
      <c r="R110" s="263"/>
      <c r="S110" s="263"/>
    </row>
    <row r="111" spans="1:19" ht="19">
      <c r="A111" s="271"/>
      <c r="B111" s="264" t="s">
        <v>159</v>
      </c>
      <c r="C111" s="265"/>
      <c r="D111" s="271"/>
      <c r="E111" s="265"/>
      <c r="F111" s="265"/>
      <c r="G111" s="265"/>
      <c r="H111" s="265"/>
      <c r="I111" s="265"/>
      <c r="J111" s="265"/>
      <c r="K111" s="265"/>
      <c r="L111" s="265"/>
      <c r="M111" s="265"/>
      <c r="N111" s="271"/>
      <c r="O111" s="271"/>
      <c r="P111" s="271"/>
      <c r="Q111" s="271"/>
      <c r="R111" s="263"/>
      <c r="S111" s="263"/>
    </row>
    <row r="112" spans="1:19" ht="19">
      <c r="A112" s="271"/>
      <c r="B112" s="264" t="s">
        <v>160</v>
      </c>
      <c r="C112" s="265"/>
      <c r="D112" s="271"/>
      <c r="E112" s="265"/>
      <c r="F112" s="265"/>
      <c r="G112" s="265"/>
      <c r="H112" s="265"/>
      <c r="I112" s="265"/>
      <c r="J112" s="265"/>
      <c r="K112" s="265"/>
      <c r="L112" s="265"/>
      <c r="M112" s="265"/>
      <c r="N112" s="271"/>
      <c r="O112" s="271"/>
      <c r="P112" s="271"/>
      <c r="Q112" s="271"/>
      <c r="R112" s="263"/>
      <c r="S112" s="263"/>
    </row>
    <row r="113" spans="1:19" ht="19">
      <c r="A113" s="271"/>
      <c r="B113" s="264" t="s">
        <v>161</v>
      </c>
      <c r="C113" s="265"/>
      <c r="D113" s="271"/>
      <c r="E113" s="265"/>
      <c r="F113" s="265"/>
      <c r="G113" s="265"/>
      <c r="H113" s="265"/>
      <c r="I113" s="265"/>
      <c r="J113" s="265"/>
      <c r="K113" s="265"/>
      <c r="L113" s="265"/>
      <c r="M113" s="265"/>
      <c r="N113" s="271"/>
      <c r="O113" s="271"/>
      <c r="P113" s="271"/>
      <c r="Q113" s="271"/>
      <c r="R113" s="263"/>
      <c r="S113" s="263"/>
    </row>
    <row r="114" spans="1:19" ht="19">
      <c r="A114" s="271"/>
      <c r="B114" s="265"/>
      <c r="C114" s="265"/>
      <c r="D114" s="271"/>
      <c r="E114" s="265"/>
      <c r="F114" s="265"/>
      <c r="G114" s="265"/>
      <c r="H114" s="265"/>
      <c r="I114" s="265"/>
      <c r="J114" s="265"/>
      <c r="K114" s="265"/>
      <c r="L114" s="265"/>
      <c r="M114" s="265"/>
      <c r="N114" s="271"/>
      <c r="O114" s="271"/>
      <c r="P114" s="271"/>
      <c r="Q114" s="271"/>
      <c r="R114" s="263"/>
      <c r="S114" s="263"/>
    </row>
    <row r="115" spans="1:19" ht="19">
      <c r="A115" s="271"/>
      <c r="B115" s="264" t="s">
        <v>173</v>
      </c>
      <c r="C115" s="265"/>
      <c r="D115" s="271"/>
      <c r="E115" s="265"/>
      <c r="F115" s="265"/>
      <c r="G115" s="265"/>
      <c r="H115" s="265"/>
      <c r="I115" s="265"/>
      <c r="J115" s="265"/>
      <c r="K115" s="265"/>
      <c r="L115" s="265"/>
      <c r="M115" s="265"/>
      <c r="N115" s="271"/>
      <c r="O115" s="271"/>
      <c r="P115" s="271"/>
      <c r="Q115" s="271"/>
      <c r="R115" s="263"/>
      <c r="S115" s="263"/>
    </row>
    <row r="116" spans="1:19" ht="19">
      <c r="A116" s="271"/>
      <c r="B116" s="271"/>
      <c r="C116" s="271"/>
      <c r="D116" s="271"/>
      <c r="E116" s="271"/>
      <c r="F116" s="271"/>
      <c r="G116" s="271"/>
      <c r="H116" s="271"/>
      <c r="I116" s="271"/>
      <c r="J116" s="271"/>
      <c r="K116" s="271"/>
      <c r="L116" s="271"/>
      <c r="M116" s="271"/>
      <c r="N116" s="271"/>
      <c r="O116" s="271"/>
      <c r="P116" s="271"/>
      <c r="Q116" s="271"/>
      <c r="R116" s="263"/>
      <c r="S116" s="263"/>
    </row>
    <row r="117" spans="1:19" ht="18">
      <c r="A117" s="272"/>
      <c r="B117" s="272" t="s">
        <v>162</v>
      </c>
      <c r="C117" s="272"/>
      <c r="D117" s="272"/>
      <c r="E117" s="272"/>
      <c r="F117" s="272"/>
      <c r="G117" s="272"/>
      <c r="H117" s="272"/>
      <c r="I117" s="272"/>
      <c r="J117" s="272"/>
      <c r="K117" s="272"/>
      <c r="L117" s="272"/>
      <c r="M117" s="272"/>
      <c r="N117" s="272"/>
      <c r="O117" s="272"/>
      <c r="P117" s="272"/>
      <c r="Q117" s="272"/>
      <c r="R117" s="268"/>
      <c r="S117" s="268"/>
    </row>
    <row r="118" spans="1:19" ht="18">
      <c r="A118" s="265"/>
      <c r="B118" s="265"/>
      <c r="C118" s="265"/>
      <c r="D118" s="265"/>
      <c r="E118" s="265"/>
      <c r="F118" s="265"/>
      <c r="G118" s="265"/>
      <c r="H118" s="265"/>
      <c r="I118" s="265"/>
      <c r="J118" s="265"/>
      <c r="K118" s="265"/>
      <c r="L118" s="265"/>
      <c r="M118" s="265"/>
      <c r="N118" s="265"/>
      <c r="O118" s="265"/>
      <c r="P118" s="265"/>
      <c r="Q118" s="265"/>
      <c r="R118" s="265"/>
      <c r="S118" s="265"/>
    </row>
    <row r="119" spans="1:19" ht="18">
      <c r="A119" s="265"/>
      <c r="B119" s="265" t="s">
        <v>387</v>
      </c>
      <c r="C119" s="265"/>
      <c r="D119" s="265"/>
      <c r="E119" s="265"/>
      <c r="F119" s="265"/>
      <c r="G119" s="265"/>
      <c r="H119" s="265"/>
      <c r="I119" s="265"/>
      <c r="J119" s="265"/>
      <c r="K119" s="265"/>
      <c r="L119" s="265"/>
      <c r="M119" s="265"/>
      <c r="N119" s="265"/>
      <c r="O119" s="265"/>
      <c r="P119" s="265"/>
      <c r="Q119" s="265"/>
      <c r="R119" s="265"/>
      <c r="S119" s="265"/>
    </row>
    <row r="120" spans="1:19" ht="18">
      <c r="A120" s="265"/>
      <c r="B120" s="265"/>
      <c r="C120" s="265"/>
      <c r="D120" s="265"/>
      <c r="E120" s="265"/>
      <c r="F120" s="265"/>
      <c r="G120" s="265"/>
      <c r="H120" s="265"/>
      <c r="I120" s="265"/>
      <c r="J120" s="265"/>
      <c r="K120" s="265"/>
      <c r="L120" s="265"/>
      <c r="M120" s="265"/>
      <c r="N120" s="265"/>
      <c r="O120" s="265"/>
      <c r="P120" s="265"/>
      <c r="Q120" s="265"/>
      <c r="R120" s="265"/>
      <c r="S120" s="265"/>
    </row>
    <row r="121" spans="1:19" ht="18">
      <c r="A121" s="265"/>
      <c r="B121" s="265" t="s">
        <v>297</v>
      </c>
      <c r="C121" s="265"/>
      <c r="D121" s="265"/>
      <c r="E121" s="265"/>
      <c r="F121" s="265"/>
      <c r="G121" s="265"/>
      <c r="H121" s="265"/>
      <c r="I121" s="265"/>
      <c r="J121" s="265"/>
      <c r="K121" s="265"/>
      <c r="L121" s="265"/>
      <c r="M121" s="265"/>
      <c r="N121" s="265"/>
      <c r="O121" s="265"/>
      <c r="P121" s="265"/>
      <c r="Q121" s="265"/>
      <c r="R121" s="265"/>
      <c r="S121" s="265"/>
    </row>
    <row r="122" spans="1:19" ht="18">
      <c r="A122" s="265"/>
      <c r="B122" s="265"/>
      <c r="C122" s="265"/>
      <c r="D122" s="265"/>
      <c r="E122" s="265"/>
      <c r="F122" s="265"/>
      <c r="G122" s="265"/>
      <c r="H122" s="265"/>
      <c r="I122" s="265"/>
      <c r="J122" s="265"/>
      <c r="K122" s="265"/>
      <c r="L122" s="265"/>
      <c r="M122" s="265"/>
      <c r="N122" s="265"/>
      <c r="O122" s="265"/>
      <c r="P122" s="265"/>
      <c r="Q122" s="265"/>
      <c r="R122" s="265"/>
      <c r="S122" s="265"/>
    </row>
    <row r="123" spans="1:19" ht="18">
      <c r="A123" s="265"/>
      <c r="B123" s="265" t="s">
        <v>467</v>
      </c>
      <c r="C123" s="265"/>
      <c r="D123" s="265"/>
      <c r="E123" s="265"/>
      <c r="F123" s="265"/>
      <c r="G123" s="265"/>
      <c r="H123" s="265"/>
      <c r="I123" s="265"/>
      <c r="J123" s="265"/>
      <c r="K123" s="265"/>
      <c r="L123" s="265"/>
      <c r="M123" s="265"/>
      <c r="N123" s="265"/>
      <c r="O123" s="265"/>
      <c r="P123" s="265"/>
      <c r="Q123" s="265"/>
      <c r="R123" s="265"/>
      <c r="S123" s="265"/>
    </row>
    <row r="124" spans="1:19" ht="18">
      <c r="A124" s="265"/>
      <c r="B124" s="265"/>
      <c r="C124" s="265"/>
      <c r="D124" s="265"/>
      <c r="E124" s="265"/>
      <c r="F124" s="265"/>
      <c r="G124" s="265"/>
      <c r="H124" s="265"/>
      <c r="I124" s="265"/>
      <c r="J124" s="265"/>
      <c r="K124" s="265"/>
      <c r="L124" s="265"/>
      <c r="M124" s="265"/>
      <c r="N124" s="265"/>
      <c r="O124" s="265"/>
      <c r="P124" s="265"/>
      <c r="Q124" s="265"/>
      <c r="R124" s="265"/>
      <c r="S124" s="265"/>
    </row>
    <row r="125" spans="1:19" ht="18">
      <c r="A125" s="265"/>
      <c r="B125" s="265" t="s">
        <v>409</v>
      </c>
      <c r="C125" s="265"/>
      <c r="D125" s="265"/>
      <c r="E125" s="265"/>
      <c r="F125" s="265"/>
      <c r="G125" s="265"/>
      <c r="H125" s="265"/>
      <c r="I125" s="265"/>
      <c r="J125" s="265"/>
      <c r="K125" s="265"/>
      <c r="L125" s="265"/>
      <c r="M125" s="265"/>
      <c r="N125" s="265"/>
      <c r="O125" s="265"/>
      <c r="P125" s="265"/>
      <c r="Q125" s="265"/>
      <c r="R125" s="265"/>
      <c r="S125" s="265"/>
    </row>
    <row r="126" spans="1:19">
      <c r="A126" s="263"/>
      <c r="B126" s="263"/>
      <c r="C126" s="263"/>
      <c r="D126" s="263"/>
      <c r="E126" s="263"/>
      <c r="F126" s="263"/>
      <c r="G126" s="263"/>
      <c r="H126" s="263"/>
      <c r="I126" s="263"/>
      <c r="J126" s="263"/>
      <c r="K126" s="263"/>
      <c r="L126" s="263"/>
      <c r="M126" s="263"/>
      <c r="N126" s="263"/>
      <c r="O126" s="263"/>
      <c r="P126" s="263"/>
      <c r="Q126" s="263"/>
      <c r="R126" s="263"/>
      <c r="S126" s="263"/>
    </row>
    <row r="127" spans="1:19" ht="18">
      <c r="A127" s="272"/>
      <c r="B127" s="272" t="s">
        <v>163</v>
      </c>
      <c r="C127" s="272"/>
      <c r="D127" s="272"/>
      <c r="E127" s="272"/>
      <c r="F127" s="272"/>
      <c r="G127" s="272"/>
      <c r="H127" s="272"/>
      <c r="I127" s="272"/>
      <c r="J127" s="272"/>
      <c r="K127" s="272"/>
      <c r="L127" s="272"/>
      <c r="M127" s="272"/>
      <c r="N127" s="272"/>
      <c r="O127" s="272"/>
      <c r="P127" s="272"/>
      <c r="Q127" s="272"/>
      <c r="R127" s="268"/>
      <c r="S127" s="268"/>
    </row>
    <row r="128" spans="1:19" ht="18">
      <c r="A128" s="265"/>
      <c r="B128" s="265"/>
      <c r="C128" s="265"/>
      <c r="D128" s="265"/>
      <c r="E128" s="265"/>
      <c r="F128" s="265"/>
      <c r="G128" s="265"/>
      <c r="H128" s="265"/>
      <c r="I128" s="265"/>
      <c r="J128" s="265"/>
      <c r="K128" s="265"/>
      <c r="L128" s="265"/>
      <c r="M128" s="265"/>
      <c r="N128" s="265"/>
      <c r="O128" s="265"/>
      <c r="P128" s="263"/>
      <c r="Q128" s="263"/>
      <c r="R128" s="263"/>
      <c r="S128" s="263"/>
    </row>
    <row r="129" spans="1:19" ht="18">
      <c r="A129" s="265"/>
      <c r="B129" s="264" t="s">
        <v>164</v>
      </c>
      <c r="C129" s="265"/>
      <c r="D129" s="265"/>
      <c r="E129" s="265"/>
      <c r="F129" s="265"/>
      <c r="G129" s="265"/>
      <c r="H129" s="265"/>
      <c r="I129" s="265"/>
      <c r="J129" s="265"/>
      <c r="K129" s="265"/>
      <c r="L129" s="265"/>
      <c r="M129" s="265"/>
      <c r="N129" s="265"/>
      <c r="O129" s="265"/>
      <c r="P129" s="263"/>
      <c r="Q129" s="263"/>
      <c r="R129" s="263"/>
      <c r="S129" s="263"/>
    </row>
    <row r="130" spans="1:19" ht="18">
      <c r="A130" s="265"/>
      <c r="B130" s="265"/>
      <c r="C130" s="265"/>
      <c r="D130" s="265"/>
      <c r="E130" s="265"/>
      <c r="F130" s="265"/>
      <c r="G130" s="265"/>
      <c r="H130" s="265"/>
      <c r="I130" s="265"/>
      <c r="J130" s="265"/>
      <c r="K130" s="265"/>
      <c r="L130" s="265"/>
      <c r="M130" s="265"/>
      <c r="N130" s="265"/>
      <c r="O130" s="265"/>
      <c r="P130" s="263"/>
      <c r="Q130" s="263"/>
      <c r="R130" s="263"/>
      <c r="S130" s="263"/>
    </row>
    <row r="131" spans="1:19" ht="18">
      <c r="A131" s="265"/>
      <c r="B131" s="354" t="s">
        <v>165</v>
      </c>
      <c r="C131" s="265"/>
      <c r="D131" s="265"/>
      <c r="E131" s="265"/>
      <c r="F131" s="265"/>
      <c r="G131" s="265"/>
      <c r="H131" s="265"/>
      <c r="I131" s="265"/>
      <c r="J131" s="265"/>
      <c r="K131" s="265"/>
      <c r="L131" s="265"/>
      <c r="M131" s="265"/>
      <c r="N131" s="265"/>
      <c r="O131" s="265"/>
      <c r="P131" s="263"/>
      <c r="Q131" s="263"/>
      <c r="R131" s="263"/>
      <c r="S131" s="263"/>
    </row>
    <row r="132" spans="1:19" ht="18">
      <c r="A132" s="265"/>
      <c r="B132" s="354"/>
      <c r="C132" s="265"/>
      <c r="D132" s="265"/>
      <c r="E132" s="265"/>
      <c r="F132" s="265"/>
      <c r="G132" s="265"/>
      <c r="H132" s="265"/>
      <c r="I132" s="265"/>
      <c r="J132" s="265"/>
      <c r="K132" s="265"/>
      <c r="L132" s="265"/>
      <c r="M132" s="265"/>
      <c r="N132" s="265"/>
      <c r="O132" s="265"/>
      <c r="P132" s="263"/>
      <c r="Q132" s="263"/>
      <c r="R132" s="263"/>
      <c r="S132" s="263"/>
    </row>
    <row r="133" spans="1:19" ht="18">
      <c r="A133" s="265"/>
      <c r="B133" s="264" t="s">
        <v>166</v>
      </c>
      <c r="C133" s="265"/>
      <c r="D133" s="265"/>
      <c r="E133" s="265"/>
      <c r="F133" s="265"/>
      <c r="G133" s="265"/>
      <c r="H133" s="265"/>
      <c r="I133" s="265"/>
      <c r="J133" s="265"/>
      <c r="K133" s="265"/>
      <c r="L133" s="265"/>
      <c r="M133" s="265"/>
      <c r="N133" s="265"/>
      <c r="O133" s="265"/>
      <c r="P133" s="263"/>
      <c r="Q133" s="263"/>
      <c r="R133" s="263"/>
      <c r="S133" s="263"/>
    </row>
    <row r="134" spans="1:19" ht="18">
      <c r="A134" s="265"/>
      <c r="B134" s="264"/>
      <c r="C134" s="265"/>
      <c r="D134" s="265"/>
      <c r="E134" s="265"/>
      <c r="F134" s="265"/>
      <c r="G134" s="265"/>
      <c r="H134" s="265"/>
      <c r="I134" s="265"/>
      <c r="J134" s="265"/>
      <c r="K134" s="265"/>
      <c r="L134" s="265"/>
      <c r="M134" s="265"/>
      <c r="N134" s="265"/>
      <c r="O134" s="265"/>
      <c r="P134" s="263"/>
      <c r="Q134" s="263"/>
      <c r="R134" s="263"/>
      <c r="S134" s="263"/>
    </row>
    <row r="135" spans="1:19" ht="18">
      <c r="A135" s="265"/>
      <c r="B135" s="264" t="s">
        <v>167</v>
      </c>
      <c r="C135" s="265"/>
      <c r="D135" s="265"/>
      <c r="E135" s="265"/>
      <c r="F135" s="265"/>
      <c r="G135" s="265"/>
      <c r="H135" s="265"/>
      <c r="I135" s="265"/>
      <c r="J135" s="265"/>
      <c r="K135" s="265"/>
      <c r="L135" s="265"/>
      <c r="M135" s="265"/>
      <c r="N135" s="265"/>
      <c r="O135" s="265"/>
      <c r="P135" s="263"/>
      <c r="Q135" s="263"/>
      <c r="R135" s="263"/>
      <c r="S135" s="263"/>
    </row>
    <row r="136" spans="1:19" ht="18">
      <c r="A136" s="265"/>
      <c r="B136" s="264" t="s">
        <v>168</v>
      </c>
      <c r="C136" s="265"/>
      <c r="D136" s="265"/>
      <c r="E136" s="265"/>
      <c r="F136" s="265"/>
      <c r="G136" s="265"/>
      <c r="H136" s="265"/>
      <c r="I136" s="265"/>
      <c r="J136" s="265"/>
      <c r="K136" s="265"/>
      <c r="L136" s="265"/>
      <c r="M136" s="265"/>
      <c r="N136" s="265"/>
      <c r="O136" s="265"/>
      <c r="P136" s="263"/>
      <c r="Q136" s="263"/>
      <c r="R136" s="263"/>
      <c r="S136" s="263"/>
    </row>
    <row r="137" spans="1:19" ht="18">
      <c r="A137" s="265"/>
      <c r="B137" s="264" t="s">
        <v>169</v>
      </c>
      <c r="C137" s="265"/>
      <c r="D137" s="265"/>
      <c r="E137" s="265"/>
      <c r="F137" s="265"/>
      <c r="G137" s="265"/>
      <c r="H137" s="265"/>
      <c r="I137" s="265"/>
      <c r="J137" s="265"/>
      <c r="K137" s="265"/>
      <c r="L137" s="265"/>
      <c r="M137" s="265"/>
      <c r="N137" s="265"/>
      <c r="O137" s="265"/>
      <c r="P137" s="263"/>
      <c r="Q137" s="263"/>
      <c r="R137" s="263"/>
      <c r="S137" s="263"/>
    </row>
    <row r="138" spans="1:19" ht="18">
      <c r="A138" s="265"/>
      <c r="B138" s="265"/>
      <c r="C138" s="265"/>
      <c r="D138" s="265"/>
      <c r="E138" s="265"/>
      <c r="F138" s="265"/>
      <c r="G138" s="265"/>
      <c r="H138" s="265"/>
      <c r="I138" s="265"/>
      <c r="J138" s="265"/>
      <c r="K138" s="265"/>
      <c r="L138" s="265"/>
      <c r="M138" s="265"/>
      <c r="N138" s="265"/>
      <c r="O138" s="265"/>
      <c r="P138" s="263"/>
      <c r="Q138" s="263"/>
      <c r="R138" s="263"/>
      <c r="S138" s="263"/>
    </row>
    <row r="139" spans="1:19" ht="18">
      <c r="A139" s="265"/>
      <c r="B139" s="264" t="s">
        <v>170</v>
      </c>
      <c r="C139" s="265"/>
      <c r="D139" s="265"/>
      <c r="E139" s="265"/>
      <c r="F139" s="265"/>
      <c r="G139" s="265"/>
      <c r="H139" s="265"/>
      <c r="I139" s="265"/>
      <c r="J139" s="265"/>
      <c r="K139" s="265"/>
      <c r="L139" s="265"/>
      <c r="M139" s="265"/>
      <c r="N139" s="265"/>
      <c r="O139" s="265"/>
      <c r="P139" s="263"/>
      <c r="Q139" s="263"/>
      <c r="R139" s="263"/>
      <c r="S139" s="263"/>
    </row>
    <row r="140" spans="1:19" ht="18">
      <c r="A140" s="265"/>
      <c r="B140" s="265"/>
      <c r="C140" s="265"/>
      <c r="D140" s="265"/>
      <c r="E140" s="265"/>
      <c r="F140" s="265"/>
      <c r="G140" s="265"/>
      <c r="H140" s="265"/>
      <c r="I140" s="265"/>
      <c r="J140" s="265"/>
      <c r="K140" s="265"/>
      <c r="L140" s="265"/>
      <c r="M140" s="265"/>
      <c r="N140" s="265"/>
      <c r="O140" s="265"/>
      <c r="P140" s="263"/>
      <c r="Q140" s="263"/>
      <c r="R140" s="263"/>
      <c r="S140" s="263"/>
    </row>
    <row r="141" spans="1:19" ht="18">
      <c r="A141" s="265"/>
      <c r="B141" s="354" t="s">
        <v>0</v>
      </c>
      <c r="C141" s="265"/>
      <c r="D141" s="265"/>
      <c r="E141" s="265"/>
      <c r="F141" s="265"/>
      <c r="G141" s="265"/>
      <c r="H141" s="265"/>
      <c r="I141" s="265"/>
      <c r="J141" s="265"/>
      <c r="K141" s="265"/>
      <c r="L141" s="265"/>
      <c r="M141" s="265"/>
      <c r="N141" s="265"/>
      <c r="O141" s="265"/>
      <c r="P141" s="263"/>
      <c r="Q141" s="263"/>
      <c r="R141" s="263"/>
      <c r="S141" s="263"/>
    </row>
    <row r="142" spans="1:19" ht="18">
      <c r="A142" s="265"/>
      <c r="B142" s="354"/>
      <c r="C142" s="265"/>
      <c r="D142" s="265"/>
      <c r="E142" s="265"/>
      <c r="F142" s="265"/>
      <c r="G142" s="265"/>
      <c r="H142" s="265"/>
      <c r="I142" s="265"/>
      <c r="J142" s="265"/>
      <c r="K142" s="265"/>
      <c r="L142" s="265"/>
      <c r="M142" s="265"/>
      <c r="N142" s="265"/>
      <c r="O142" s="265"/>
      <c r="P142" s="263"/>
      <c r="Q142" s="263"/>
      <c r="R142" s="263"/>
      <c r="S142" s="263"/>
    </row>
    <row r="143" spans="1:19" ht="18">
      <c r="A143" s="265"/>
      <c r="B143" s="264" t="s">
        <v>166</v>
      </c>
      <c r="C143" s="265"/>
      <c r="D143" s="265"/>
      <c r="E143" s="265"/>
      <c r="F143" s="265"/>
      <c r="G143" s="265"/>
      <c r="H143" s="265"/>
      <c r="I143" s="265"/>
      <c r="J143" s="265"/>
      <c r="K143" s="265"/>
      <c r="L143" s="265"/>
      <c r="M143" s="265"/>
      <c r="N143" s="265"/>
      <c r="O143" s="265"/>
      <c r="P143" s="263"/>
      <c r="Q143" s="263"/>
      <c r="R143" s="263"/>
      <c r="S143" s="263"/>
    </row>
    <row r="144" spans="1:19" ht="18">
      <c r="A144" s="265"/>
      <c r="B144" s="264"/>
      <c r="C144" s="265"/>
      <c r="D144" s="265"/>
      <c r="E144" s="265"/>
      <c r="F144" s="265"/>
      <c r="G144" s="265"/>
      <c r="H144" s="265"/>
      <c r="I144" s="265"/>
      <c r="J144" s="265"/>
      <c r="K144" s="265"/>
      <c r="L144" s="265"/>
      <c r="M144" s="265"/>
      <c r="N144" s="265"/>
      <c r="O144" s="265"/>
      <c r="P144" s="263"/>
      <c r="Q144" s="263"/>
      <c r="R144" s="263"/>
      <c r="S144" s="263"/>
    </row>
    <row r="145" spans="1:19" ht="18">
      <c r="A145" s="265"/>
      <c r="B145" s="264" t="s">
        <v>171</v>
      </c>
      <c r="C145" s="265"/>
      <c r="D145" s="265"/>
      <c r="E145" s="265"/>
      <c r="F145" s="265"/>
      <c r="G145" s="265"/>
      <c r="H145" s="265"/>
      <c r="I145" s="265"/>
      <c r="J145" s="265"/>
      <c r="K145" s="265"/>
      <c r="L145" s="265"/>
      <c r="M145" s="265"/>
      <c r="N145" s="265"/>
      <c r="O145" s="265"/>
      <c r="P145" s="263"/>
      <c r="Q145" s="263"/>
      <c r="R145" s="263"/>
      <c r="S145" s="263"/>
    </row>
    <row r="146" spans="1:19" ht="18">
      <c r="A146" s="265"/>
      <c r="B146" s="264" t="s">
        <v>172</v>
      </c>
      <c r="C146" s="265"/>
      <c r="D146" s="265"/>
      <c r="E146" s="265"/>
      <c r="F146" s="265"/>
      <c r="G146" s="265"/>
      <c r="H146" s="265"/>
      <c r="I146" s="265"/>
      <c r="J146" s="265"/>
      <c r="K146" s="265"/>
      <c r="L146" s="265"/>
      <c r="M146" s="265"/>
      <c r="N146" s="265"/>
      <c r="O146" s="265"/>
      <c r="P146" s="263"/>
      <c r="Q146" s="263"/>
      <c r="R146" s="263"/>
      <c r="S146" s="263"/>
    </row>
    <row r="147" spans="1:19" ht="18">
      <c r="A147" s="265"/>
      <c r="B147" s="265"/>
      <c r="C147" s="265"/>
      <c r="D147" s="265"/>
      <c r="E147" s="265"/>
      <c r="F147" s="265"/>
      <c r="G147" s="265"/>
      <c r="H147" s="265"/>
      <c r="I147" s="265"/>
      <c r="J147" s="265"/>
      <c r="K147" s="265"/>
      <c r="L147" s="265"/>
      <c r="M147" s="265"/>
      <c r="N147" s="265"/>
      <c r="O147" s="265"/>
      <c r="P147" s="263"/>
      <c r="Q147" s="263"/>
      <c r="R147" s="263"/>
      <c r="S147" s="263"/>
    </row>
    <row r="148" spans="1:19" ht="18">
      <c r="A148" s="265"/>
      <c r="B148" s="264" t="s">
        <v>170</v>
      </c>
      <c r="C148" s="265"/>
      <c r="D148" s="265"/>
      <c r="E148" s="265"/>
      <c r="F148" s="265"/>
      <c r="G148" s="265"/>
      <c r="H148" s="265"/>
      <c r="I148" s="265"/>
      <c r="J148" s="265"/>
      <c r="K148" s="265"/>
      <c r="L148" s="265"/>
      <c r="M148" s="265"/>
      <c r="N148" s="265"/>
      <c r="O148" s="265"/>
      <c r="P148" s="263"/>
      <c r="Q148" s="263"/>
      <c r="R148" s="263"/>
      <c r="S148" s="263"/>
    </row>
    <row r="149" spans="1:19" ht="18">
      <c r="A149" s="265"/>
      <c r="B149" s="265"/>
      <c r="C149" s="265"/>
      <c r="D149" s="265"/>
      <c r="E149" s="265"/>
      <c r="F149" s="265"/>
      <c r="G149" s="265"/>
      <c r="H149" s="265"/>
      <c r="I149" s="265"/>
      <c r="J149" s="265"/>
      <c r="K149" s="265"/>
      <c r="L149" s="265"/>
      <c r="M149" s="265"/>
      <c r="N149" s="265"/>
      <c r="O149" s="265"/>
      <c r="P149" s="263"/>
      <c r="Q149" s="263"/>
      <c r="R149" s="263"/>
      <c r="S149" s="263"/>
    </row>
    <row r="150" spans="1:19" ht="18">
      <c r="A150" s="272"/>
      <c r="B150" s="272" t="s">
        <v>175</v>
      </c>
      <c r="C150" s="272"/>
      <c r="D150" s="272"/>
      <c r="E150" s="272"/>
      <c r="F150" s="272"/>
      <c r="G150" s="272"/>
      <c r="H150" s="272"/>
      <c r="I150" s="272"/>
      <c r="J150" s="272"/>
      <c r="K150" s="272"/>
      <c r="L150" s="272"/>
      <c r="M150" s="272"/>
      <c r="N150" s="272"/>
      <c r="O150" s="272"/>
      <c r="P150" s="272"/>
      <c r="Q150" s="272"/>
      <c r="R150" s="272"/>
      <c r="S150" s="268"/>
    </row>
    <row r="151" spans="1:19" ht="18">
      <c r="A151" s="265"/>
      <c r="B151" s="265"/>
      <c r="C151" s="265"/>
      <c r="D151" s="265"/>
      <c r="E151" s="265"/>
      <c r="F151" s="265"/>
      <c r="G151" s="265"/>
      <c r="H151" s="265"/>
      <c r="I151" s="265"/>
      <c r="J151" s="265"/>
      <c r="K151" s="265"/>
      <c r="L151" s="265"/>
      <c r="M151" s="265"/>
      <c r="N151" s="265"/>
      <c r="O151" s="265"/>
      <c r="P151" s="265"/>
      <c r="Q151" s="265"/>
      <c r="R151" s="265"/>
      <c r="S151" s="263"/>
    </row>
    <row r="152" spans="1:19" ht="18">
      <c r="A152" s="265"/>
      <c r="B152" s="264" t="s">
        <v>365</v>
      </c>
      <c r="C152" s="265"/>
      <c r="D152" s="265"/>
      <c r="E152" s="265"/>
      <c r="F152" s="265"/>
      <c r="G152" s="265"/>
      <c r="H152" s="265"/>
      <c r="I152" s="265"/>
      <c r="J152" s="265"/>
      <c r="K152" s="265"/>
      <c r="L152" s="265"/>
      <c r="M152" s="265"/>
      <c r="N152" s="265"/>
      <c r="O152" s="265"/>
      <c r="P152" s="265"/>
      <c r="Q152" s="265"/>
      <c r="R152" s="265"/>
      <c r="S152" s="263"/>
    </row>
    <row r="153" spans="1:19" ht="18">
      <c r="A153" s="265"/>
      <c r="B153" s="265"/>
      <c r="C153" s="265"/>
      <c r="D153" s="265"/>
      <c r="E153" s="265"/>
      <c r="F153" s="265"/>
      <c r="G153" s="265"/>
      <c r="H153" s="265"/>
      <c r="I153" s="265"/>
      <c r="J153" s="265"/>
      <c r="K153" s="265"/>
      <c r="L153" s="265"/>
      <c r="M153" s="265"/>
      <c r="N153" s="265"/>
      <c r="O153" s="265"/>
      <c r="P153" s="265"/>
      <c r="Q153" s="265"/>
      <c r="R153" s="265"/>
      <c r="S153" s="263"/>
    </row>
    <row r="154" spans="1:19" ht="18">
      <c r="A154" s="265"/>
      <c r="B154" s="264" t="s">
        <v>177</v>
      </c>
      <c r="C154" s="265"/>
      <c r="D154" s="265"/>
      <c r="E154" s="265"/>
      <c r="F154" s="265"/>
      <c r="G154" s="265"/>
      <c r="H154" s="265"/>
      <c r="I154" s="265"/>
      <c r="J154" s="265"/>
      <c r="K154" s="265"/>
      <c r="L154" s="265"/>
      <c r="M154" s="265"/>
      <c r="N154" s="265"/>
      <c r="O154" s="265"/>
      <c r="P154" s="265"/>
      <c r="Q154" s="265"/>
      <c r="R154" s="265"/>
      <c r="S154" s="263"/>
    </row>
    <row r="155" spans="1:19" ht="18">
      <c r="A155" s="265"/>
      <c r="B155" s="264"/>
      <c r="C155" s="265"/>
      <c r="D155" s="265"/>
      <c r="E155" s="265"/>
      <c r="F155" s="265"/>
      <c r="G155" s="265"/>
      <c r="H155" s="265"/>
      <c r="I155" s="265"/>
      <c r="J155" s="265"/>
      <c r="K155" s="265"/>
      <c r="L155" s="265"/>
      <c r="M155" s="265"/>
      <c r="N155" s="265"/>
      <c r="O155" s="265"/>
      <c r="P155" s="265"/>
      <c r="Q155" s="265"/>
      <c r="R155" s="265"/>
      <c r="S155" s="263"/>
    </row>
    <row r="156" spans="1:19" ht="18">
      <c r="A156" s="265"/>
      <c r="B156" s="264" t="s">
        <v>176</v>
      </c>
      <c r="C156" s="265"/>
      <c r="D156" s="265"/>
      <c r="E156" s="265"/>
      <c r="F156" s="265"/>
      <c r="G156" s="265"/>
      <c r="H156" s="265"/>
      <c r="I156" s="265"/>
      <c r="J156" s="265"/>
      <c r="K156" s="265"/>
      <c r="L156" s="265"/>
      <c r="M156" s="265"/>
      <c r="N156" s="265"/>
      <c r="O156" s="265"/>
      <c r="P156" s="265"/>
      <c r="Q156" s="265"/>
      <c r="R156" s="265"/>
      <c r="S156" s="263"/>
    </row>
    <row r="157" spans="1:19" ht="18">
      <c r="A157" s="265"/>
      <c r="B157" s="264"/>
      <c r="C157" s="265"/>
      <c r="D157" s="265"/>
      <c r="E157" s="265"/>
      <c r="F157" s="265"/>
      <c r="G157" s="265"/>
      <c r="H157" s="265"/>
      <c r="I157" s="265"/>
      <c r="J157" s="265"/>
      <c r="K157" s="265"/>
      <c r="L157" s="265"/>
      <c r="M157" s="265"/>
      <c r="N157" s="265"/>
      <c r="O157" s="265"/>
      <c r="P157" s="265"/>
      <c r="Q157" s="265"/>
      <c r="R157" s="265"/>
      <c r="S157" s="263"/>
    </row>
    <row r="158" spans="1:19" ht="18">
      <c r="A158" s="272"/>
      <c r="B158" s="272" t="s">
        <v>178</v>
      </c>
      <c r="C158" s="272"/>
      <c r="D158" s="272"/>
      <c r="E158" s="272"/>
      <c r="F158" s="272"/>
      <c r="G158" s="272"/>
      <c r="H158" s="272"/>
      <c r="I158" s="272"/>
      <c r="J158" s="272"/>
      <c r="K158" s="272"/>
      <c r="L158" s="272"/>
      <c r="M158" s="272"/>
      <c r="N158" s="272"/>
      <c r="O158" s="272"/>
      <c r="P158" s="272"/>
      <c r="Q158" s="272"/>
      <c r="R158" s="272"/>
      <c r="S158" s="268"/>
    </row>
    <row r="159" spans="1:19" ht="18">
      <c r="A159" s="263"/>
      <c r="B159" s="265"/>
      <c r="C159" s="265"/>
      <c r="D159" s="265"/>
      <c r="E159" s="265"/>
      <c r="F159" s="265"/>
      <c r="G159" s="265"/>
      <c r="H159" s="265"/>
      <c r="I159" s="265"/>
      <c r="J159" s="265"/>
      <c r="K159" s="265"/>
      <c r="L159" s="265"/>
      <c r="M159" s="263"/>
      <c r="N159" s="263"/>
      <c r="O159" s="263"/>
      <c r="P159" s="263"/>
      <c r="Q159" s="263"/>
      <c r="R159" s="263"/>
      <c r="S159" s="263"/>
    </row>
    <row r="160" spans="1:19" ht="18">
      <c r="A160" s="263"/>
      <c r="B160" s="264" t="s">
        <v>179</v>
      </c>
      <c r="C160" s="265"/>
      <c r="D160" s="265"/>
      <c r="E160" s="265"/>
      <c r="F160" s="265"/>
      <c r="G160" s="265"/>
      <c r="H160" s="265"/>
      <c r="I160" s="265"/>
      <c r="J160" s="265"/>
      <c r="K160" s="265"/>
      <c r="L160" s="265"/>
      <c r="M160" s="263"/>
      <c r="N160" s="263"/>
      <c r="O160" s="263"/>
      <c r="P160" s="263"/>
      <c r="Q160" s="263"/>
      <c r="R160" s="263"/>
      <c r="S160" s="263"/>
    </row>
    <row r="161" spans="1:19" ht="18">
      <c r="A161" s="263"/>
      <c r="B161" s="264" t="s">
        <v>180</v>
      </c>
      <c r="C161" s="265"/>
      <c r="D161" s="265"/>
      <c r="E161" s="265"/>
      <c r="F161" s="265"/>
      <c r="G161" s="265"/>
      <c r="H161" s="265"/>
      <c r="I161" s="265"/>
      <c r="J161" s="265"/>
      <c r="K161" s="265"/>
      <c r="L161" s="265"/>
      <c r="M161" s="263"/>
      <c r="N161" s="263"/>
      <c r="O161" s="263"/>
      <c r="P161" s="263"/>
      <c r="Q161" s="263"/>
      <c r="R161" s="263"/>
      <c r="S161" s="263"/>
    </row>
    <row r="162" spans="1:19" ht="18">
      <c r="A162" s="263"/>
      <c r="B162" s="264" t="s">
        <v>181</v>
      </c>
      <c r="C162" s="265"/>
      <c r="D162" s="265"/>
      <c r="E162" s="265"/>
      <c r="F162" s="265"/>
      <c r="G162" s="265"/>
      <c r="H162" s="265"/>
      <c r="I162" s="265"/>
      <c r="J162" s="265"/>
      <c r="K162" s="265"/>
      <c r="L162" s="265"/>
      <c r="M162" s="263"/>
      <c r="N162" s="263"/>
      <c r="O162" s="263"/>
      <c r="P162" s="263"/>
      <c r="Q162" s="263"/>
      <c r="R162" s="263"/>
      <c r="S162" s="263"/>
    </row>
    <row r="163" spans="1:19" ht="18">
      <c r="A163" s="263"/>
      <c r="B163" s="265"/>
      <c r="C163" s="265"/>
      <c r="D163" s="265"/>
      <c r="E163" s="265"/>
      <c r="F163" s="265"/>
      <c r="G163" s="265"/>
      <c r="H163" s="265"/>
      <c r="I163" s="265"/>
      <c r="J163" s="265"/>
      <c r="K163" s="265"/>
      <c r="L163" s="265"/>
      <c r="M163" s="263"/>
      <c r="N163" s="263"/>
      <c r="O163" s="263"/>
      <c r="P163" s="263"/>
      <c r="Q163" s="263"/>
      <c r="R163" s="263"/>
      <c r="S163" s="263"/>
    </row>
    <row r="164" spans="1:19" ht="18">
      <c r="A164" s="272"/>
      <c r="B164" s="272" t="s">
        <v>182</v>
      </c>
      <c r="C164" s="272"/>
      <c r="D164" s="272"/>
      <c r="E164" s="272"/>
      <c r="F164" s="272"/>
      <c r="G164" s="272"/>
      <c r="H164" s="272"/>
      <c r="I164" s="272"/>
      <c r="J164" s="272"/>
      <c r="K164" s="272"/>
      <c r="L164" s="272"/>
      <c r="M164" s="272"/>
      <c r="N164" s="272"/>
      <c r="O164" s="272"/>
      <c r="P164" s="272"/>
      <c r="Q164" s="272"/>
      <c r="R164" s="272"/>
      <c r="S164" s="268"/>
    </row>
    <row r="165" spans="1:19" ht="18">
      <c r="A165" s="263"/>
      <c r="B165" s="265"/>
      <c r="C165" s="265"/>
      <c r="D165" s="265"/>
      <c r="E165" s="265"/>
      <c r="F165" s="265"/>
      <c r="G165" s="265"/>
      <c r="H165" s="265"/>
      <c r="I165" s="265"/>
      <c r="J165" s="265"/>
      <c r="K165" s="265"/>
      <c r="L165" s="265"/>
      <c r="M165" s="263"/>
      <c r="N165" s="263"/>
      <c r="O165" s="263"/>
      <c r="P165" s="263"/>
      <c r="Q165" s="263"/>
      <c r="R165" s="263"/>
      <c r="S165" s="263"/>
    </row>
    <row r="166" spans="1:19" ht="18">
      <c r="A166" s="263"/>
      <c r="B166" s="264" t="s">
        <v>388</v>
      </c>
      <c r="C166" s="265"/>
      <c r="D166" s="265"/>
      <c r="E166" s="265"/>
      <c r="F166" s="265"/>
      <c r="G166" s="265"/>
      <c r="H166" s="265"/>
      <c r="I166" s="265"/>
      <c r="J166" s="265"/>
      <c r="K166" s="265"/>
      <c r="L166" s="265"/>
      <c r="M166" s="263"/>
      <c r="N166" s="263"/>
      <c r="O166" s="263"/>
      <c r="P166" s="263"/>
      <c r="Q166" s="263"/>
      <c r="R166" s="263"/>
      <c r="S166" s="263"/>
    </row>
    <row r="167" spans="1:19" ht="18">
      <c r="A167" s="263"/>
      <c r="B167" s="264"/>
      <c r="C167" s="265"/>
      <c r="D167" s="265"/>
      <c r="E167" s="265"/>
      <c r="F167" s="265"/>
      <c r="G167" s="265"/>
      <c r="H167" s="265"/>
      <c r="I167" s="265"/>
      <c r="J167" s="265"/>
      <c r="K167" s="265"/>
      <c r="L167" s="265"/>
      <c r="M167" s="263"/>
      <c r="N167" s="263"/>
      <c r="O167" s="263"/>
      <c r="P167" s="263"/>
      <c r="Q167" s="263"/>
      <c r="R167" s="263"/>
      <c r="S167" s="263"/>
    </row>
    <row r="168" spans="1:19" ht="18">
      <c r="A168" s="263"/>
      <c r="B168" s="264" t="s">
        <v>389</v>
      </c>
      <c r="C168" s="265"/>
      <c r="D168" s="265"/>
      <c r="E168" s="265"/>
      <c r="F168" s="265"/>
      <c r="G168" s="265"/>
      <c r="H168" s="265"/>
      <c r="I168" s="265"/>
      <c r="J168" s="265"/>
      <c r="K168" s="265"/>
      <c r="L168" s="265"/>
      <c r="M168" s="263"/>
      <c r="N168" s="263"/>
      <c r="O168" s="263"/>
      <c r="P168" s="263"/>
      <c r="Q168" s="263"/>
      <c r="R168" s="263"/>
      <c r="S168" s="263"/>
    </row>
    <row r="169" spans="1:19" ht="18">
      <c r="A169" s="263"/>
      <c r="B169" s="265"/>
      <c r="C169" s="265"/>
      <c r="D169" s="265"/>
      <c r="E169" s="265"/>
      <c r="F169" s="265"/>
      <c r="G169" s="265"/>
      <c r="H169" s="265"/>
      <c r="I169" s="265"/>
      <c r="J169" s="265"/>
      <c r="K169" s="265"/>
      <c r="L169" s="265"/>
      <c r="M169" s="263"/>
      <c r="N169" s="263"/>
      <c r="O169" s="263"/>
      <c r="P169" s="263"/>
      <c r="Q169" s="263"/>
      <c r="R169" s="263"/>
      <c r="S169" s="263"/>
    </row>
    <row r="170" spans="1:19" ht="24" customHeight="1">
      <c r="A170" s="261"/>
      <c r="B170" s="270" t="s">
        <v>399</v>
      </c>
      <c r="C170" s="261"/>
      <c r="D170" s="261"/>
      <c r="E170" s="261"/>
      <c r="F170" s="261"/>
      <c r="G170" s="261"/>
      <c r="H170" s="261"/>
      <c r="I170" s="261"/>
      <c r="J170" s="261"/>
      <c r="K170" s="261"/>
      <c r="L170" s="261"/>
      <c r="M170" s="261"/>
      <c r="N170" s="261"/>
      <c r="O170" s="261"/>
      <c r="P170" s="261"/>
      <c r="Q170" s="261"/>
      <c r="R170" s="261"/>
      <c r="S170" s="261"/>
    </row>
    <row r="171" spans="1:19" ht="18">
      <c r="A171" s="265"/>
      <c r="B171" s="265"/>
      <c r="C171" s="265"/>
      <c r="D171" s="265"/>
      <c r="E171" s="265"/>
      <c r="F171" s="265"/>
      <c r="G171" s="265"/>
      <c r="H171" s="265"/>
      <c r="I171" s="265"/>
      <c r="J171" s="265"/>
      <c r="K171" s="265"/>
      <c r="L171" s="265"/>
      <c r="M171" s="265"/>
      <c r="N171" s="265"/>
      <c r="O171" s="265"/>
      <c r="P171" s="265"/>
      <c r="Q171" s="265"/>
      <c r="R171" s="265"/>
      <c r="S171" s="265"/>
    </row>
    <row r="172" spans="1:19" ht="18">
      <c r="A172" s="265"/>
      <c r="B172" s="264" t="s">
        <v>204</v>
      </c>
      <c r="C172" s="265"/>
      <c r="D172" s="265"/>
      <c r="E172" s="265"/>
      <c r="F172" s="265"/>
      <c r="G172" s="265"/>
      <c r="H172" s="265"/>
      <c r="I172" s="265"/>
      <c r="J172" s="265"/>
      <c r="K172" s="265"/>
      <c r="L172" s="265"/>
      <c r="M172" s="265"/>
      <c r="N172" s="265"/>
      <c r="O172" s="265"/>
      <c r="P172" s="265"/>
      <c r="Q172" s="265"/>
      <c r="R172" s="265"/>
      <c r="S172" s="265"/>
    </row>
    <row r="173" spans="1:19" ht="18">
      <c r="A173" s="265"/>
      <c r="B173" s="265"/>
      <c r="C173" s="265"/>
      <c r="D173" s="265"/>
      <c r="E173" s="265"/>
      <c r="F173" s="265"/>
      <c r="G173" s="265"/>
      <c r="H173" s="265"/>
      <c r="I173" s="265"/>
      <c r="J173" s="265"/>
      <c r="K173" s="265"/>
      <c r="L173" s="265"/>
      <c r="M173" s="265"/>
      <c r="N173" s="265"/>
      <c r="O173" s="265"/>
      <c r="P173" s="265"/>
      <c r="Q173" s="265"/>
      <c r="R173" s="265"/>
      <c r="S173" s="265"/>
    </row>
    <row r="174" spans="1:19" ht="18">
      <c r="A174" s="265"/>
      <c r="B174" s="264" t="s">
        <v>191</v>
      </c>
      <c r="C174" s="265"/>
      <c r="D174" s="265"/>
      <c r="E174" s="265"/>
      <c r="F174" s="265"/>
      <c r="G174" s="265"/>
      <c r="H174" s="265"/>
      <c r="I174" s="265"/>
      <c r="J174" s="265"/>
      <c r="K174" s="265"/>
      <c r="L174" s="265"/>
      <c r="M174" s="265"/>
      <c r="N174" s="265"/>
      <c r="O174" s="265"/>
      <c r="P174" s="265"/>
      <c r="Q174" s="265"/>
      <c r="R174" s="265"/>
      <c r="S174" s="265"/>
    </row>
    <row r="175" spans="1:19" ht="18">
      <c r="A175" s="265"/>
      <c r="B175" s="265"/>
      <c r="C175" s="265"/>
      <c r="D175" s="265"/>
      <c r="E175" s="265"/>
      <c r="F175" s="265"/>
      <c r="G175" s="265"/>
      <c r="H175" s="265"/>
      <c r="I175" s="265"/>
      <c r="J175" s="265"/>
      <c r="K175" s="265"/>
      <c r="L175" s="265"/>
      <c r="M175" s="264"/>
      <c r="N175" s="265"/>
      <c r="O175" s="265"/>
      <c r="P175" s="265"/>
      <c r="Q175" s="265"/>
      <c r="R175" s="265"/>
      <c r="S175" s="265"/>
    </row>
    <row r="176" spans="1:19" ht="18">
      <c r="A176" s="265"/>
      <c r="B176" s="264" t="s">
        <v>192</v>
      </c>
      <c r="C176" s="265"/>
      <c r="D176" s="265"/>
      <c r="E176" s="265"/>
      <c r="F176" s="265"/>
      <c r="G176" s="265"/>
      <c r="H176" s="265"/>
      <c r="I176" s="265"/>
      <c r="J176" s="265"/>
      <c r="K176" s="265"/>
      <c r="L176" s="265"/>
      <c r="M176" s="265"/>
      <c r="N176" s="265"/>
      <c r="O176" s="265"/>
      <c r="P176" s="265"/>
      <c r="Q176" s="265"/>
      <c r="R176" s="265"/>
      <c r="S176" s="265"/>
    </row>
    <row r="177" spans="1:19" ht="18">
      <c r="A177" s="265"/>
      <c r="B177" s="264" t="s">
        <v>193</v>
      </c>
      <c r="C177" s="265"/>
      <c r="D177" s="265"/>
      <c r="E177" s="265"/>
      <c r="F177" s="265"/>
      <c r="G177" s="265"/>
      <c r="H177" s="265"/>
      <c r="I177" s="265"/>
      <c r="J177" s="265"/>
      <c r="K177" s="265"/>
      <c r="L177" s="265"/>
      <c r="M177" s="265"/>
      <c r="N177" s="265"/>
      <c r="O177" s="265"/>
      <c r="P177" s="265"/>
      <c r="Q177" s="265"/>
      <c r="R177" s="265"/>
      <c r="S177" s="265"/>
    </row>
    <row r="178" spans="1:19" ht="18">
      <c r="A178" s="265"/>
      <c r="B178" s="264" t="s">
        <v>194</v>
      </c>
      <c r="C178" s="265"/>
      <c r="D178" s="265"/>
      <c r="E178" s="265"/>
      <c r="F178" s="265"/>
      <c r="G178" s="265"/>
      <c r="H178" s="265"/>
      <c r="I178" s="265"/>
      <c r="J178" s="265"/>
      <c r="K178" s="265"/>
      <c r="L178" s="265"/>
      <c r="M178" s="265"/>
      <c r="N178" s="265"/>
      <c r="O178" s="265"/>
      <c r="P178" s="265"/>
      <c r="Q178" s="265"/>
      <c r="R178" s="265"/>
      <c r="S178" s="265"/>
    </row>
    <row r="179" spans="1:19" ht="18">
      <c r="A179" s="265"/>
      <c r="B179" s="264" t="s">
        <v>195</v>
      </c>
      <c r="C179" s="265"/>
      <c r="D179" s="265"/>
      <c r="E179" s="265"/>
      <c r="F179" s="265"/>
      <c r="G179" s="265"/>
      <c r="H179" s="265"/>
      <c r="I179" s="265"/>
      <c r="J179" s="265"/>
      <c r="K179" s="265"/>
      <c r="L179" s="265"/>
      <c r="M179" s="265"/>
      <c r="N179" s="265"/>
      <c r="O179" s="265"/>
      <c r="P179" s="265"/>
      <c r="Q179" s="265"/>
      <c r="R179" s="265"/>
      <c r="S179" s="265"/>
    </row>
    <row r="180" spans="1:19" ht="18">
      <c r="A180" s="265"/>
      <c r="B180" s="264" t="s">
        <v>196</v>
      </c>
      <c r="C180" s="265"/>
      <c r="D180" s="265"/>
      <c r="E180" s="265"/>
      <c r="F180" s="265"/>
      <c r="G180" s="265"/>
      <c r="H180" s="265"/>
      <c r="I180" s="265"/>
      <c r="J180" s="265"/>
      <c r="K180" s="265"/>
      <c r="L180" s="265"/>
      <c r="M180" s="265"/>
      <c r="N180" s="265"/>
      <c r="O180" s="265"/>
      <c r="P180" s="265"/>
      <c r="Q180" s="265"/>
      <c r="R180" s="265"/>
      <c r="S180" s="265"/>
    </row>
    <row r="181" spans="1:19" ht="18">
      <c r="A181" s="265"/>
      <c r="B181" s="265"/>
      <c r="C181" s="265"/>
      <c r="D181" s="265"/>
      <c r="E181" s="265"/>
      <c r="F181" s="265"/>
      <c r="G181" s="265"/>
      <c r="H181" s="265"/>
      <c r="I181" s="265"/>
      <c r="J181" s="265"/>
      <c r="K181" s="265"/>
      <c r="L181" s="265"/>
      <c r="M181" s="265"/>
      <c r="N181" s="265"/>
      <c r="O181" s="265"/>
      <c r="P181" s="265"/>
      <c r="Q181" s="265"/>
      <c r="R181" s="265"/>
      <c r="S181" s="265"/>
    </row>
    <row r="182" spans="1:19" ht="18">
      <c r="A182" s="272"/>
      <c r="B182" s="272" t="s">
        <v>197</v>
      </c>
      <c r="C182" s="272"/>
      <c r="D182" s="272"/>
      <c r="E182" s="272"/>
      <c r="F182" s="272"/>
      <c r="G182" s="272"/>
      <c r="H182" s="272"/>
      <c r="I182" s="272"/>
      <c r="J182" s="272"/>
      <c r="K182" s="272"/>
      <c r="L182" s="272"/>
      <c r="M182" s="272"/>
      <c r="N182" s="272"/>
      <c r="O182" s="272"/>
      <c r="P182" s="272"/>
      <c r="Q182" s="272"/>
      <c r="R182" s="272"/>
      <c r="S182" s="272"/>
    </row>
    <row r="183" spans="1:19" ht="18">
      <c r="A183" s="265"/>
      <c r="B183" s="265"/>
      <c r="C183" s="265"/>
      <c r="D183" s="265"/>
      <c r="E183" s="265"/>
      <c r="F183" s="265"/>
      <c r="G183" s="265"/>
      <c r="H183" s="265"/>
      <c r="I183" s="265"/>
      <c r="J183" s="265"/>
      <c r="K183" s="265"/>
      <c r="L183" s="265"/>
      <c r="M183" s="265"/>
      <c r="N183" s="265"/>
      <c r="O183" s="265"/>
      <c r="P183" s="265"/>
      <c r="Q183" s="265"/>
      <c r="R183" s="265"/>
      <c r="S183" s="265"/>
    </row>
    <row r="184" spans="1:19" ht="18">
      <c r="A184" s="265"/>
      <c r="B184" s="264" t="s">
        <v>361</v>
      </c>
      <c r="C184" s="265"/>
      <c r="D184" s="265"/>
      <c r="E184" s="265"/>
      <c r="F184" s="265"/>
      <c r="G184" s="265"/>
      <c r="H184" s="265"/>
      <c r="I184" s="265"/>
      <c r="J184" s="265"/>
      <c r="K184" s="265"/>
      <c r="L184" s="265"/>
      <c r="M184" s="265"/>
      <c r="N184" s="265"/>
      <c r="O184" s="265"/>
      <c r="P184" s="265"/>
      <c r="Q184" s="265"/>
      <c r="R184" s="265"/>
      <c r="S184" s="265"/>
    </row>
    <row r="185" spans="1:19" ht="18">
      <c r="A185" s="265"/>
      <c r="B185" s="264" t="s">
        <v>362</v>
      </c>
      <c r="C185" s="265"/>
      <c r="D185" s="265"/>
      <c r="E185" s="265"/>
      <c r="F185" s="265"/>
      <c r="G185" s="265"/>
      <c r="H185" s="265"/>
      <c r="I185" s="265"/>
      <c r="J185" s="265"/>
      <c r="K185" s="265"/>
      <c r="L185" s="265"/>
      <c r="M185" s="265"/>
      <c r="N185" s="265"/>
      <c r="O185" s="265"/>
      <c r="P185" s="265"/>
      <c r="Q185" s="265"/>
      <c r="R185" s="265"/>
      <c r="S185" s="265"/>
    </row>
    <row r="186" spans="1:19" ht="18">
      <c r="A186" s="265"/>
      <c r="B186" s="264" t="s">
        <v>363</v>
      </c>
      <c r="C186" s="265"/>
      <c r="D186" s="265"/>
      <c r="E186" s="265"/>
      <c r="F186" s="265"/>
      <c r="G186" s="265"/>
      <c r="H186" s="265"/>
      <c r="I186" s="265"/>
      <c r="J186" s="265"/>
      <c r="K186" s="265"/>
      <c r="L186" s="265"/>
      <c r="M186" s="265"/>
      <c r="N186" s="265"/>
      <c r="O186" s="265"/>
      <c r="P186" s="265"/>
      <c r="Q186" s="265"/>
      <c r="R186" s="265"/>
      <c r="S186" s="265"/>
    </row>
    <row r="187" spans="1:19" ht="18">
      <c r="A187" s="265"/>
      <c r="B187" s="264"/>
      <c r="C187" s="265"/>
      <c r="D187" s="265"/>
      <c r="E187" s="265"/>
      <c r="F187" s="265"/>
      <c r="G187" s="265"/>
      <c r="H187" s="265"/>
      <c r="I187" s="265"/>
      <c r="J187" s="265"/>
      <c r="K187" s="265"/>
      <c r="L187" s="265"/>
      <c r="M187" s="265"/>
      <c r="N187" s="265"/>
      <c r="O187" s="265"/>
      <c r="P187" s="265"/>
      <c r="Q187" s="265"/>
      <c r="R187" s="265"/>
      <c r="S187" s="265"/>
    </row>
    <row r="188" spans="1:19" ht="18">
      <c r="A188" s="265"/>
      <c r="B188" s="264" t="s">
        <v>478</v>
      </c>
      <c r="C188" s="265"/>
      <c r="D188" s="265"/>
      <c r="E188" s="265"/>
      <c r="F188" s="265"/>
      <c r="G188" s="265"/>
      <c r="H188" s="265"/>
      <c r="I188" s="265"/>
      <c r="J188" s="265"/>
      <c r="K188" s="265"/>
      <c r="L188" s="265"/>
      <c r="M188" s="265"/>
      <c r="N188" s="265"/>
      <c r="O188" s="265"/>
      <c r="P188" s="265"/>
      <c r="Q188" s="265"/>
      <c r="R188" s="265"/>
      <c r="S188" s="265"/>
    </row>
    <row r="189" spans="1:19" ht="18">
      <c r="A189" s="265"/>
      <c r="B189" s="265"/>
      <c r="C189" s="265"/>
      <c r="D189" s="265"/>
      <c r="E189" s="265"/>
      <c r="F189" s="265"/>
      <c r="G189" s="265"/>
      <c r="H189" s="265"/>
      <c r="I189" s="265"/>
      <c r="J189" s="265"/>
      <c r="K189" s="265"/>
      <c r="L189" s="265"/>
      <c r="M189" s="265"/>
      <c r="N189" s="265"/>
      <c r="O189" s="265"/>
      <c r="P189" s="265"/>
      <c r="Q189" s="265"/>
      <c r="R189" s="265"/>
      <c r="S189" s="265"/>
    </row>
    <row r="190" spans="1:19" ht="18">
      <c r="A190" s="265"/>
      <c r="B190" s="265" t="s">
        <v>410</v>
      </c>
      <c r="C190" s="265"/>
      <c r="D190" s="265"/>
      <c r="E190" s="265"/>
      <c r="F190" s="265"/>
      <c r="G190" s="265"/>
      <c r="H190" s="265"/>
      <c r="I190" s="265"/>
      <c r="J190" s="265"/>
      <c r="K190" s="265"/>
      <c r="L190" s="265"/>
      <c r="M190" s="265"/>
      <c r="N190" s="265"/>
      <c r="O190" s="265"/>
      <c r="P190" s="265"/>
      <c r="Q190" s="265"/>
      <c r="R190" s="265"/>
      <c r="S190" s="265"/>
    </row>
    <row r="191" spans="1:19" ht="18">
      <c r="A191" s="265"/>
      <c r="B191" s="265"/>
      <c r="C191" s="265"/>
      <c r="D191" s="265"/>
      <c r="E191" s="265"/>
      <c r="F191" s="265"/>
      <c r="G191" s="265"/>
      <c r="H191" s="265"/>
      <c r="I191" s="265"/>
      <c r="J191" s="265"/>
      <c r="K191" s="265"/>
      <c r="L191" s="265"/>
      <c r="M191" s="265"/>
      <c r="N191" s="265"/>
      <c r="O191" s="265"/>
      <c r="P191" s="265"/>
      <c r="Q191" s="265"/>
      <c r="R191" s="265"/>
      <c r="S191" s="265"/>
    </row>
    <row r="192" spans="1:19" ht="18">
      <c r="A192" s="265"/>
      <c r="B192" s="264" t="s">
        <v>468</v>
      </c>
      <c r="C192" s="265"/>
      <c r="D192" s="265"/>
      <c r="E192" s="265"/>
      <c r="F192" s="265"/>
      <c r="G192" s="265"/>
      <c r="H192" s="265"/>
      <c r="I192" s="265"/>
      <c r="J192" s="265"/>
      <c r="K192" s="265"/>
      <c r="L192" s="265"/>
      <c r="M192" s="265"/>
      <c r="N192" s="265"/>
      <c r="O192" s="265"/>
      <c r="P192" s="265"/>
      <c r="Q192" s="265"/>
      <c r="R192" s="265"/>
      <c r="S192" s="265"/>
    </row>
    <row r="193" spans="1:19" ht="18">
      <c r="A193" s="265"/>
      <c r="B193" s="265"/>
      <c r="C193" s="265"/>
      <c r="D193" s="265"/>
      <c r="E193" s="265"/>
      <c r="F193" s="265"/>
      <c r="G193" s="265"/>
      <c r="H193" s="265"/>
      <c r="I193" s="265"/>
      <c r="J193" s="265"/>
      <c r="K193" s="265"/>
      <c r="L193" s="265"/>
      <c r="M193" s="265"/>
      <c r="N193" s="265"/>
      <c r="O193" s="265"/>
      <c r="P193" s="265"/>
      <c r="Q193" s="265"/>
      <c r="R193" s="265"/>
      <c r="S193" s="265"/>
    </row>
    <row r="194" spans="1:19" ht="18">
      <c r="A194" s="265"/>
      <c r="B194" s="264" t="s">
        <v>364</v>
      </c>
      <c r="C194" s="265"/>
      <c r="D194" s="265"/>
      <c r="E194" s="265"/>
      <c r="F194" s="265"/>
      <c r="G194" s="265"/>
      <c r="H194" s="265"/>
      <c r="I194" s="265"/>
      <c r="J194" s="265"/>
      <c r="K194" s="265"/>
      <c r="L194" s="265"/>
      <c r="M194" s="265"/>
      <c r="N194" s="265"/>
      <c r="O194" s="265"/>
      <c r="P194" s="265"/>
      <c r="Q194" s="265"/>
      <c r="R194" s="265"/>
      <c r="S194" s="265"/>
    </row>
    <row r="195" spans="1:19" ht="18">
      <c r="A195" s="265"/>
      <c r="B195" s="265"/>
      <c r="C195" s="265"/>
      <c r="D195" s="265"/>
      <c r="E195" s="265"/>
      <c r="F195" s="265"/>
      <c r="G195" s="265"/>
      <c r="H195" s="265"/>
      <c r="I195" s="265"/>
      <c r="J195" s="265"/>
      <c r="K195" s="265"/>
      <c r="L195" s="265"/>
      <c r="M195" s="265"/>
      <c r="N195" s="265"/>
      <c r="O195" s="265"/>
      <c r="P195" s="265"/>
      <c r="Q195" s="265"/>
      <c r="R195" s="265"/>
      <c r="S195" s="265"/>
    </row>
    <row r="196" spans="1:19" ht="18">
      <c r="A196" s="265"/>
      <c r="B196" s="264" t="s">
        <v>236</v>
      </c>
      <c r="C196" s="265"/>
      <c r="D196" s="265"/>
      <c r="E196" s="265"/>
      <c r="F196" s="265"/>
      <c r="G196" s="265"/>
      <c r="H196" s="265"/>
      <c r="I196" s="265"/>
      <c r="J196" s="265"/>
      <c r="K196" s="265"/>
      <c r="L196" s="265"/>
      <c r="M196" s="265"/>
      <c r="N196" s="265"/>
      <c r="O196" s="265"/>
      <c r="P196" s="265"/>
      <c r="Q196" s="265"/>
      <c r="R196" s="265"/>
      <c r="S196" s="265"/>
    </row>
    <row r="197" spans="1:19" ht="18">
      <c r="A197" s="265"/>
      <c r="B197" s="265"/>
      <c r="C197" s="265"/>
      <c r="D197" s="265"/>
      <c r="E197" s="265"/>
      <c r="F197" s="265"/>
      <c r="G197" s="265"/>
      <c r="H197" s="265"/>
      <c r="I197" s="265"/>
      <c r="J197" s="265"/>
      <c r="K197" s="265"/>
      <c r="L197" s="265"/>
      <c r="M197" s="265"/>
      <c r="N197" s="265"/>
      <c r="O197" s="265"/>
      <c r="P197" s="265"/>
      <c r="Q197" s="265"/>
      <c r="R197" s="265"/>
      <c r="S197" s="265"/>
    </row>
    <row r="198" spans="1:19" ht="18">
      <c r="A198" s="272"/>
      <c r="B198" s="272" t="s">
        <v>198</v>
      </c>
      <c r="C198" s="272"/>
      <c r="D198" s="272"/>
      <c r="E198" s="272"/>
      <c r="F198" s="272"/>
      <c r="G198" s="272"/>
      <c r="H198" s="272"/>
      <c r="I198" s="272"/>
      <c r="J198" s="272"/>
      <c r="K198" s="272"/>
      <c r="L198" s="272"/>
      <c r="M198" s="272"/>
      <c r="N198" s="272"/>
      <c r="O198" s="272"/>
      <c r="P198" s="272"/>
      <c r="Q198" s="272"/>
      <c r="R198" s="272"/>
      <c r="S198" s="272"/>
    </row>
    <row r="199" spans="1:19" ht="18">
      <c r="A199" s="265"/>
      <c r="B199" s="265"/>
      <c r="C199" s="265"/>
      <c r="D199" s="265"/>
      <c r="E199" s="265"/>
      <c r="F199" s="265"/>
      <c r="G199" s="265"/>
      <c r="H199" s="265"/>
      <c r="I199" s="265"/>
      <c r="J199" s="265"/>
      <c r="K199" s="265"/>
      <c r="L199" s="265"/>
      <c r="M199" s="265"/>
      <c r="N199" s="265"/>
      <c r="O199" s="265"/>
      <c r="P199" s="265"/>
      <c r="Q199" s="265"/>
      <c r="R199" s="265"/>
      <c r="S199" s="265"/>
    </row>
    <row r="200" spans="1:19" ht="18">
      <c r="A200" s="265"/>
      <c r="B200" s="265" t="s">
        <v>199</v>
      </c>
      <c r="C200" s="265"/>
      <c r="D200" s="265"/>
      <c r="E200" s="265"/>
      <c r="F200" s="265"/>
      <c r="G200" s="265"/>
      <c r="H200" s="265"/>
      <c r="I200" s="265"/>
      <c r="J200" s="265"/>
      <c r="K200" s="265"/>
      <c r="L200" s="265"/>
      <c r="M200" s="265"/>
      <c r="N200" s="265"/>
      <c r="O200" s="265"/>
      <c r="P200" s="265"/>
      <c r="Q200" s="265"/>
      <c r="R200" s="265"/>
      <c r="S200" s="265"/>
    </row>
    <row r="201" spans="1:19" ht="18">
      <c r="A201" s="265"/>
      <c r="B201" s="265"/>
      <c r="C201" s="265"/>
      <c r="D201" s="265"/>
      <c r="E201" s="265"/>
      <c r="F201" s="265"/>
      <c r="G201" s="265"/>
      <c r="H201" s="265"/>
      <c r="I201" s="265"/>
      <c r="J201" s="265"/>
      <c r="K201" s="265"/>
      <c r="L201" s="265"/>
      <c r="M201" s="265"/>
      <c r="N201" s="265"/>
      <c r="O201" s="265"/>
      <c r="P201" s="265"/>
      <c r="Q201" s="265"/>
      <c r="R201" s="265"/>
      <c r="S201" s="265"/>
    </row>
    <row r="202" spans="1:19" ht="18">
      <c r="A202" s="265"/>
      <c r="B202" s="265" t="s">
        <v>205</v>
      </c>
      <c r="C202" s="265"/>
      <c r="D202" s="265"/>
      <c r="E202" s="265"/>
      <c r="F202" s="265"/>
      <c r="G202" s="265"/>
      <c r="H202" s="265"/>
      <c r="I202" s="265"/>
      <c r="J202" s="265"/>
      <c r="K202" s="265"/>
      <c r="L202" s="265"/>
      <c r="M202" s="265"/>
      <c r="N202" s="265"/>
      <c r="O202" s="265"/>
      <c r="P202" s="265"/>
      <c r="Q202" s="265"/>
      <c r="R202" s="265"/>
      <c r="S202" s="265"/>
    </row>
    <row r="203" spans="1:19" ht="18">
      <c r="A203" s="265"/>
      <c r="B203" s="265"/>
      <c r="C203" s="265"/>
      <c r="D203" s="265"/>
      <c r="E203" s="265"/>
      <c r="F203" s="265"/>
      <c r="G203" s="265"/>
      <c r="H203" s="265"/>
      <c r="I203" s="265"/>
      <c r="J203" s="265"/>
      <c r="K203" s="265"/>
      <c r="L203" s="265"/>
      <c r="M203" s="265"/>
      <c r="N203" s="265"/>
      <c r="O203" s="265"/>
      <c r="P203" s="265"/>
      <c r="Q203" s="265"/>
      <c r="R203" s="265"/>
      <c r="S203" s="265"/>
    </row>
    <row r="204" spans="1:19" ht="18">
      <c r="A204" s="265"/>
      <c r="B204" s="265" t="s">
        <v>200</v>
      </c>
      <c r="C204" s="265"/>
      <c r="D204" s="265"/>
      <c r="E204" s="265"/>
      <c r="F204" s="265"/>
      <c r="G204" s="265"/>
      <c r="H204" s="265"/>
      <c r="I204" s="265"/>
      <c r="J204" s="265"/>
      <c r="K204" s="265"/>
      <c r="L204" s="265"/>
      <c r="M204" s="265"/>
      <c r="N204" s="265"/>
      <c r="O204" s="265"/>
      <c r="P204" s="265"/>
      <c r="Q204" s="265"/>
      <c r="R204" s="265"/>
      <c r="S204" s="265"/>
    </row>
    <row r="205" spans="1:19" ht="18">
      <c r="A205" s="265"/>
      <c r="B205" s="265" t="s">
        <v>201</v>
      </c>
      <c r="C205" s="265"/>
      <c r="D205" s="265"/>
      <c r="E205" s="265"/>
      <c r="F205" s="265"/>
      <c r="G205" s="265"/>
      <c r="H205" s="265"/>
      <c r="I205" s="265"/>
      <c r="J205" s="265"/>
      <c r="K205" s="265"/>
      <c r="L205" s="265"/>
      <c r="M205" s="265"/>
      <c r="N205" s="265"/>
      <c r="O205" s="265"/>
      <c r="P205" s="265"/>
      <c r="Q205" s="265"/>
      <c r="R205" s="265"/>
      <c r="S205" s="265"/>
    </row>
    <row r="206" spans="1:19" ht="18">
      <c r="A206" s="265"/>
      <c r="B206" s="265" t="s">
        <v>202</v>
      </c>
      <c r="C206" s="265"/>
      <c r="D206" s="265"/>
      <c r="E206" s="265"/>
      <c r="F206" s="265"/>
      <c r="G206" s="265"/>
      <c r="H206" s="265"/>
      <c r="I206" s="265"/>
      <c r="J206" s="265"/>
      <c r="K206" s="265"/>
      <c r="L206" s="265"/>
      <c r="M206" s="265"/>
      <c r="N206" s="265"/>
      <c r="O206" s="265"/>
      <c r="P206" s="265"/>
      <c r="Q206" s="265"/>
      <c r="R206" s="265"/>
      <c r="S206" s="265"/>
    </row>
    <row r="207" spans="1:19" ht="18">
      <c r="A207" s="265"/>
      <c r="B207" s="265"/>
      <c r="C207" s="265"/>
      <c r="D207" s="265"/>
      <c r="E207" s="265"/>
      <c r="F207" s="265"/>
      <c r="G207" s="265"/>
      <c r="H207" s="265"/>
      <c r="I207" s="265"/>
      <c r="J207" s="265"/>
      <c r="K207" s="265"/>
      <c r="L207" s="265"/>
      <c r="M207" s="265"/>
      <c r="N207" s="265"/>
      <c r="O207" s="265"/>
      <c r="P207" s="265"/>
      <c r="Q207" s="265"/>
      <c r="R207" s="265"/>
      <c r="S207" s="265"/>
    </row>
    <row r="208" spans="1:19" ht="18">
      <c r="A208" s="265"/>
      <c r="B208" s="265" t="s">
        <v>206</v>
      </c>
      <c r="C208" s="265"/>
      <c r="D208" s="265"/>
      <c r="E208" s="265"/>
      <c r="F208" s="265"/>
      <c r="G208" s="265"/>
      <c r="H208" s="265"/>
      <c r="I208" s="265"/>
      <c r="J208" s="265"/>
      <c r="K208" s="265"/>
      <c r="L208" s="265"/>
      <c r="M208" s="265"/>
      <c r="N208" s="265"/>
      <c r="O208" s="265"/>
      <c r="P208" s="265"/>
      <c r="Q208" s="265"/>
      <c r="R208" s="265"/>
      <c r="S208" s="265"/>
    </row>
    <row r="209" spans="1:19" ht="18">
      <c r="A209" s="265"/>
      <c r="B209" s="265"/>
      <c r="C209" s="265"/>
      <c r="D209" s="265"/>
      <c r="E209" s="265"/>
      <c r="F209" s="265"/>
      <c r="G209" s="265"/>
      <c r="H209" s="265"/>
      <c r="I209" s="265"/>
      <c r="J209" s="265"/>
      <c r="K209" s="265"/>
      <c r="L209" s="265"/>
      <c r="M209" s="265"/>
      <c r="N209" s="265"/>
      <c r="O209" s="265"/>
      <c r="P209" s="265"/>
      <c r="Q209" s="265"/>
      <c r="R209" s="265"/>
      <c r="S209" s="265"/>
    </row>
    <row r="210" spans="1:19" ht="18">
      <c r="A210" s="265"/>
      <c r="B210" s="265" t="s">
        <v>203</v>
      </c>
      <c r="C210" s="265"/>
      <c r="D210" s="265"/>
      <c r="E210" s="265"/>
      <c r="F210" s="265"/>
      <c r="G210" s="265"/>
      <c r="H210" s="265"/>
      <c r="I210" s="265"/>
      <c r="J210" s="265"/>
      <c r="K210" s="265"/>
      <c r="L210" s="265"/>
      <c r="M210" s="265"/>
      <c r="N210" s="265"/>
      <c r="O210" s="265"/>
      <c r="P210" s="265"/>
      <c r="Q210" s="265"/>
      <c r="R210" s="265"/>
      <c r="S210" s="265"/>
    </row>
    <row r="211" spans="1:19" ht="18">
      <c r="A211" s="265"/>
      <c r="B211" s="265" t="s">
        <v>238</v>
      </c>
      <c r="C211" s="265"/>
      <c r="D211" s="265"/>
      <c r="E211" s="265"/>
      <c r="F211" s="265"/>
      <c r="G211" s="265"/>
      <c r="H211" s="265"/>
      <c r="I211" s="265"/>
      <c r="J211" s="265"/>
      <c r="K211" s="265"/>
      <c r="L211" s="265"/>
      <c r="M211" s="265"/>
      <c r="N211" s="265"/>
      <c r="O211" s="265"/>
      <c r="P211" s="265"/>
      <c r="Q211" s="265"/>
      <c r="R211" s="265"/>
      <c r="S211" s="265"/>
    </row>
    <row r="212" spans="1:19" ht="18">
      <c r="A212" s="265"/>
      <c r="B212" s="265"/>
      <c r="C212" s="265"/>
      <c r="D212" s="265"/>
      <c r="E212" s="265"/>
      <c r="F212" s="265"/>
      <c r="G212" s="265"/>
      <c r="H212" s="265"/>
      <c r="I212" s="265"/>
      <c r="J212" s="265"/>
      <c r="K212" s="265"/>
      <c r="L212" s="265"/>
      <c r="M212" s="265"/>
      <c r="N212" s="265"/>
      <c r="O212" s="265"/>
      <c r="P212" s="265"/>
      <c r="Q212" s="265"/>
      <c r="R212" s="265"/>
      <c r="S212" s="265"/>
    </row>
    <row r="213" spans="1:19" ht="24" customHeight="1">
      <c r="A213" s="261"/>
      <c r="B213" s="270" t="s">
        <v>400</v>
      </c>
      <c r="C213" s="261"/>
      <c r="D213" s="261"/>
      <c r="E213" s="261"/>
      <c r="F213" s="261"/>
      <c r="G213" s="261"/>
      <c r="H213" s="261"/>
      <c r="I213" s="261"/>
      <c r="J213" s="261"/>
      <c r="K213" s="261"/>
      <c r="L213" s="261"/>
      <c r="M213" s="261"/>
      <c r="N213" s="261"/>
      <c r="O213" s="261"/>
      <c r="P213" s="261"/>
      <c r="Q213" s="261"/>
      <c r="R213" s="261"/>
      <c r="S213" s="261"/>
    </row>
    <row r="214" spans="1:19" ht="18">
      <c r="A214" s="265"/>
      <c r="B214" s="265"/>
      <c r="C214" s="265"/>
      <c r="D214" s="265"/>
      <c r="E214" s="265"/>
      <c r="F214" s="265"/>
      <c r="G214" s="265"/>
      <c r="H214" s="265"/>
      <c r="I214" s="265"/>
      <c r="J214" s="265"/>
      <c r="K214" s="265"/>
      <c r="L214" s="265"/>
      <c r="M214" s="265"/>
      <c r="N214" s="265"/>
      <c r="O214" s="265"/>
      <c r="P214" s="265"/>
      <c r="Q214" s="265"/>
      <c r="R214" s="265"/>
      <c r="S214" s="265"/>
    </row>
    <row r="215" spans="1:19" ht="18">
      <c r="A215" s="265"/>
      <c r="B215" s="264" t="s">
        <v>380</v>
      </c>
      <c r="C215" s="265"/>
      <c r="D215" s="265"/>
      <c r="E215" s="265"/>
      <c r="F215" s="265"/>
      <c r="G215" s="265"/>
      <c r="H215" s="265"/>
      <c r="I215" s="265"/>
      <c r="J215" s="265"/>
      <c r="K215" s="265"/>
      <c r="L215" s="265"/>
      <c r="M215" s="265"/>
      <c r="N215" s="265"/>
      <c r="O215" s="265"/>
      <c r="P215" s="265"/>
      <c r="Q215" s="265"/>
      <c r="R215" s="265"/>
      <c r="S215" s="265"/>
    </row>
    <row r="216" spans="1:19" ht="18">
      <c r="A216" s="265"/>
      <c r="B216" s="265"/>
      <c r="C216" s="265"/>
      <c r="D216" s="265"/>
      <c r="E216" s="265"/>
      <c r="F216" s="265"/>
      <c r="G216" s="265"/>
      <c r="H216" s="265"/>
      <c r="I216" s="265"/>
      <c r="J216" s="265"/>
      <c r="K216" s="265"/>
      <c r="L216" s="265"/>
      <c r="M216" s="265"/>
      <c r="N216" s="265"/>
      <c r="O216" s="265"/>
      <c r="P216" s="265"/>
      <c r="Q216" s="265"/>
      <c r="R216" s="265"/>
      <c r="S216" s="265"/>
    </row>
    <row r="217" spans="1:19" ht="18">
      <c r="A217" s="265"/>
      <c r="B217" s="264" t="s">
        <v>191</v>
      </c>
      <c r="C217" s="265"/>
      <c r="D217" s="265"/>
      <c r="E217" s="265"/>
      <c r="F217" s="265"/>
      <c r="G217" s="265"/>
      <c r="H217" s="265"/>
      <c r="I217" s="265"/>
      <c r="J217" s="265"/>
      <c r="K217" s="265"/>
      <c r="L217" s="265"/>
      <c r="M217" s="265"/>
      <c r="N217" s="265"/>
      <c r="O217" s="265"/>
      <c r="P217" s="265"/>
      <c r="Q217" s="265"/>
      <c r="R217" s="265"/>
      <c r="S217" s="265"/>
    </row>
    <row r="218" spans="1:19" ht="18">
      <c r="A218" s="265"/>
      <c r="B218" s="265"/>
      <c r="C218" s="265"/>
      <c r="D218" s="265"/>
      <c r="E218" s="265"/>
      <c r="F218" s="265"/>
      <c r="G218" s="265"/>
      <c r="H218" s="265"/>
      <c r="I218" s="265"/>
      <c r="J218" s="265"/>
      <c r="K218" s="265"/>
      <c r="L218" s="265"/>
      <c r="M218" s="265"/>
      <c r="N218" s="265"/>
      <c r="O218" s="265"/>
      <c r="P218" s="265"/>
      <c r="Q218" s="265"/>
      <c r="R218" s="265"/>
      <c r="S218" s="265"/>
    </row>
    <row r="219" spans="1:19" ht="18">
      <c r="A219" s="265"/>
      <c r="B219" s="264" t="s">
        <v>207</v>
      </c>
      <c r="C219" s="265"/>
      <c r="D219" s="265"/>
      <c r="E219" s="265"/>
      <c r="F219" s="265"/>
      <c r="G219" s="265"/>
      <c r="H219" s="265"/>
      <c r="I219" s="265"/>
      <c r="J219" s="265"/>
      <c r="K219" s="265"/>
      <c r="L219" s="265"/>
      <c r="M219" s="265"/>
      <c r="N219" s="265"/>
      <c r="O219" s="265"/>
      <c r="P219" s="265"/>
      <c r="Q219" s="265"/>
      <c r="R219" s="265"/>
      <c r="S219" s="265"/>
    </row>
    <row r="220" spans="1:19" ht="18">
      <c r="A220" s="265"/>
      <c r="B220" s="264" t="s">
        <v>208</v>
      </c>
      <c r="C220" s="265"/>
      <c r="D220" s="265"/>
      <c r="E220" s="265"/>
      <c r="F220" s="265"/>
      <c r="G220" s="265"/>
      <c r="H220" s="265"/>
      <c r="I220" s="265"/>
      <c r="J220" s="265"/>
      <c r="K220" s="265"/>
      <c r="L220" s="265"/>
      <c r="M220" s="265"/>
      <c r="N220" s="265"/>
      <c r="O220" s="265"/>
      <c r="P220" s="265"/>
      <c r="Q220" s="265"/>
      <c r="R220" s="265"/>
      <c r="S220" s="265"/>
    </row>
    <row r="221" spans="1:19" ht="18">
      <c r="A221" s="265"/>
      <c r="B221" s="264" t="s">
        <v>209</v>
      </c>
      <c r="C221" s="265"/>
      <c r="D221" s="265"/>
      <c r="E221" s="265"/>
      <c r="F221" s="265"/>
      <c r="G221" s="265"/>
      <c r="H221" s="265"/>
      <c r="I221" s="265"/>
      <c r="J221" s="265"/>
      <c r="K221" s="265"/>
      <c r="L221" s="265"/>
      <c r="M221" s="265"/>
      <c r="N221" s="265"/>
      <c r="O221" s="265"/>
      <c r="P221" s="265"/>
      <c r="Q221" s="265"/>
      <c r="R221" s="265"/>
      <c r="S221" s="265"/>
    </row>
    <row r="222" spans="1:19" ht="18">
      <c r="A222" s="265"/>
      <c r="B222" s="264" t="s">
        <v>210</v>
      </c>
      <c r="C222" s="265"/>
      <c r="D222" s="265"/>
      <c r="E222" s="265"/>
      <c r="F222" s="265"/>
      <c r="G222" s="265"/>
      <c r="H222" s="265"/>
      <c r="I222" s="265"/>
      <c r="J222" s="265"/>
      <c r="K222" s="265"/>
      <c r="L222" s="265"/>
      <c r="M222" s="265"/>
      <c r="N222" s="265"/>
      <c r="O222" s="265"/>
      <c r="P222" s="265"/>
      <c r="Q222" s="265"/>
      <c r="R222" s="265"/>
      <c r="S222" s="265"/>
    </row>
    <row r="223" spans="1:19" ht="18">
      <c r="A223" s="265"/>
      <c r="B223" s="265"/>
      <c r="C223" s="265"/>
      <c r="D223" s="265"/>
      <c r="E223" s="265"/>
      <c r="F223" s="265"/>
      <c r="G223" s="265"/>
      <c r="H223" s="265"/>
      <c r="I223" s="265"/>
      <c r="J223" s="265"/>
      <c r="K223" s="265"/>
      <c r="L223" s="265"/>
      <c r="M223" s="265"/>
      <c r="N223" s="265"/>
      <c r="O223" s="265"/>
      <c r="P223" s="265"/>
      <c r="Q223" s="265"/>
      <c r="R223" s="265"/>
      <c r="S223" s="265"/>
    </row>
    <row r="224" spans="1:19" ht="18">
      <c r="A224" s="272"/>
      <c r="B224" s="272" t="s">
        <v>197</v>
      </c>
      <c r="C224" s="272"/>
      <c r="D224" s="272"/>
      <c r="E224" s="272"/>
      <c r="F224" s="272"/>
      <c r="G224" s="272"/>
      <c r="H224" s="272"/>
      <c r="I224" s="272"/>
      <c r="J224" s="272"/>
      <c r="K224" s="272"/>
      <c r="L224" s="272"/>
      <c r="M224" s="272"/>
      <c r="N224" s="272"/>
      <c r="O224" s="272"/>
      <c r="P224" s="272"/>
      <c r="Q224" s="272"/>
      <c r="R224" s="272"/>
      <c r="S224" s="272"/>
    </row>
    <row r="225" spans="1:19" ht="18">
      <c r="A225" s="265"/>
      <c r="B225" s="265"/>
      <c r="C225" s="265"/>
      <c r="D225" s="265"/>
      <c r="E225" s="265"/>
      <c r="F225" s="265"/>
      <c r="G225" s="265"/>
      <c r="H225" s="265"/>
      <c r="I225" s="265"/>
      <c r="J225" s="265"/>
      <c r="K225" s="265"/>
      <c r="L225" s="265"/>
      <c r="M225" s="265"/>
      <c r="N225" s="265"/>
      <c r="O225" s="265"/>
      <c r="P225" s="265"/>
      <c r="Q225" s="265"/>
      <c r="R225" s="265"/>
      <c r="S225" s="265"/>
    </row>
    <row r="226" spans="1:19" ht="18">
      <c r="A226" s="265"/>
      <c r="B226" s="264" t="s">
        <v>372</v>
      </c>
      <c r="C226" s="265"/>
      <c r="D226" s="265"/>
      <c r="E226" s="265"/>
      <c r="F226" s="265"/>
      <c r="G226" s="265"/>
      <c r="H226" s="265"/>
      <c r="I226" s="265"/>
      <c r="J226" s="265"/>
      <c r="K226" s="265"/>
      <c r="L226" s="265"/>
      <c r="M226" s="265"/>
      <c r="N226" s="265"/>
      <c r="O226" s="265"/>
      <c r="P226" s="265"/>
      <c r="Q226" s="265"/>
      <c r="R226" s="265"/>
      <c r="S226" s="265"/>
    </row>
    <row r="227" spans="1:19" ht="18">
      <c r="A227" s="265"/>
      <c r="B227" s="264" t="s">
        <v>373</v>
      </c>
      <c r="C227" s="265"/>
      <c r="D227" s="265"/>
      <c r="E227" s="265"/>
      <c r="F227" s="265"/>
      <c r="G227" s="265"/>
      <c r="H227" s="265"/>
      <c r="I227" s="265"/>
      <c r="J227" s="265"/>
      <c r="K227" s="265"/>
      <c r="L227" s="265"/>
      <c r="M227" s="265"/>
      <c r="N227" s="265"/>
      <c r="O227" s="265"/>
      <c r="P227" s="265"/>
      <c r="Q227" s="265"/>
      <c r="R227" s="265"/>
      <c r="S227" s="265"/>
    </row>
    <row r="228" spans="1:19" ht="18">
      <c r="A228" s="265"/>
      <c r="B228" s="264" t="s">
        <v>374</v>
      </c>
      <c r="C228" s="265"/>
      <c r="D228" s="265"/>
      <c r="E228" s="265"/>
      <c r="F228" s="265"/>
      <c r="G228" s="265"/>
      <c r="H228" s="265"/>
      <c r="I228" s="265"/>
      <c r="J228" s="265"/>
      <c r="K228" s="265"/>
      <c r="L228" s="265"/>
      <c r="M228" s="265"/>
      <c r="N228" s="265"/>
      <c r="O228" s="265"/>
      <c r="P228" s="265"/>
      <c r="Q228" s="265"/>
      <c r="R228" s="265"/>
      <c r="S228" s="265"/>
    </row>
    <row r="229" spans="1:19" ht="18">
      <c r="A229" s="265"/>
      <c r="B229" s="265"/>
      <c r="C229" s="265"/>
      <c r="D229" s="265"/>
      <c r="E229" s="265"/>
      <c r="F229" s="265"/>
      <c r="G229" s="265"/>
      <c r="H229" s="265"/>
      <c r="I229" s="265"/>
      <c r="J229" s="265"/>
      <c r="K229" s="265"/>
      <c r="L229" s="265"/>
      <c r="M229" s="265"/>
      <c r="N229" s="265"/>
      <c r="O229" s="265"/>
      <c r="P229" s="265"/>
      <c r="Q229" s="265"/>
      <c r="R229" s="265"/>
      <c r="S229" s="265"/>
    </row>
    <row r="230" spans="1:19" ht="18">
      <c r="A230" s="272"/>
      <c r="B230" s="272" t="s">
        <v>211</v>
      </c>
      <c r="C230" s="272"/>
      <c r="D230" s="272"/>
      <c r="E230" s="272"/>
      <c r="F230" s="272"/>
      <c r="G230" s="272"/>
      <c r="H230" s="272"/>
      <c r="I230" s="272"/>
      <c r="J230" s="272"/>
      <c r="K230" s="272"/>
      <c r="L230" s="272"/>
      <c r="M230" s="272"/>
      <c r="N230" s="272"/>
      <c r="O230" s="272"/>
      <c r="P230" s="272"/>
      <c r="Q230" s="272"/>
      <c r="R230" s="272"/>
      <c r="S230" s="272"/>
    </row>
    <row r="231" spans="1:19" ht="18">
      <c r="A231" s="265"/>
      <c r="B231" s="265"/>
      <c r="C231" s="265"/>
      <c r="D231" s="265"/>
      <c r="E231" s="265"/>
      <c r="F231" s="265"/>
      <c r="G231" s="265"/>
      <c r="H231" s="265"/>
      <c r="I231" s="265"/>
      <c r="J231" s="265"/>
      <c r="K231" s="265"/>
      <c r="L231" s="265"/>
      <c r="M231" s="265"/>
      <c r="N231" s="265"/>
      <c r="O231" s="265"/>
      <c r="P231" s="265"/>
      <c r="Q231" s="265"/>
      <c r="R231" s="265"/>
      <c r="S231" s="265"/>
    </row>
    <row r="232" spans="1:19" ht="18">
      <c r="A232" s="265"/>
      <c r="B232" s="264" t="s">
        <v>375</v>
      </c>
      <c r="C232" s="265"/>
      <c r="D232" s="265"/>
      <c r="E232" s="265"/>
      <c r="F232" s="265"/>
      <c r="G232" s="265"/>
      <c r="H232" s="265"/>
      <c r="I232" s="265"/>
      <c r="J232" s="265"/>
      <c r="K232" s="265"/>
      <c r="L232" s="265"/>
      <c r="M232" s="265"/>
      <c r="N232" s="265"/>
      <c r="O232" s="265"/>
      <c r="P232" s="265"/>
      <c r="Q232" s="265"/>
      <c r="R232" s="265"/>
      <c r="S232" s="265"/>
    </row>
    <row r="233" spans="1:19" ht="18">
      <c r="A233" s="265"/>
      <c r="B233" s="264" t="s">
        <v>376</v>
      </c>
      <c r="C233" s="265"/>
      <c r="D233" s="265"/>
      <c r="E233" s="265"/>
      <c r="F233" s="265"/>
      <c r="G233" s="265"/>
      <c r="H233" s="265"/>
      <c r="I233" s="265"/>
      <c r="J233" s="265"/>
      <c r="K233" s="265"/>
      <c r="L233" s="265"/>
      <c r="M233" s="265"/>
      <c r="N233" s="265"/>
      <c r="O233" s="265"/>
      <c r="P233" s="265"/>
      <c r="Q233" s="265"/>
      <c r="R233" s="265"/>
      <c r="S233" s="265"/>
    </row>
    <row r="234" spans="1:19" ht="18">
      <c r="A234" s="265"/>
      <c r="B234" s="265"/>
      <c r="C234" s="265"/>
      <c r="D234" s="265"/>
      <c r="E234" s="265"/>
      <c r="F234" s="265"/>
      <c r="G234" s="265"/>
      <c r="H234" s="265"/>
      <c r="I234" s="265"/>
      <c r="J234" s="265"/>
      <c r="K234" s="265"/>
      <c r="L234" s="265"/>
      <c r="M234" s="265"/>
      <c r="N234" s="265"/>
      <c r="O234" s="265"/>
      <c r="P234" s="265"/>
      <c r="Q234" s="265"/>
      <c r="R234" s="265"/>
      <c r="S234" s="265"/>
    </row>
    <row r="235" spans="1:19" ht="18">
      <c r="A235" s="265"/>
      <c r="B235" s="265" t="s">
        <v>212</v>
      </c>
      <c r="C235" s="265"/>
      <c r="D235" s="265"/>
      <c r="E235" s="265"/>
      <c r="F235" s="265"/>
      <c r="G235" s="265"/>
      <c r="H235" s="265"/>
      <c r="I235" s="265"/>
      <c r="J235" s="265"/>
      <c r="K235" s="265"/>
      <c r="L235" s="265"/>
      <c r="M235" s="265"/>
      <c r="N235" s="265"/>
      <c r="O235" s="265"/>
      <c r="P235" s="265"/>
      <c r="Q235" s="265"/>
      <c r="R235" s="265"/>
      <c r="S235" s="265"/>
    </row>
    <row r="236" spans="1:19" ht="18">
      <c r="A236" s="265"/>
      <c r="B236" s="265"/>
      <c r="C236" s="265"/>
      <c r="D236" s="265"/>
      <c r="E236" s="265"/>
      <c r="F236" s="265"/>
      <c r="G236" s="265"/>
      <c r="H236" s="265"/>
      <c r="I236" s="265"/>
      <c r="J236" s="265"/>
      <c r="K236" s="265"/>
      <c r="L236" s="265"/>
      <c r="M236" s="265"/>
      <c r="N236" s="265"/>
      <c r="O236" s="265"/>
      <c r="P236" s="265"/>
      <c r="Q236" s="265"/>
      <c r="R236" s="265"/>
      <c r="S236" s="265"/>
    </row>
    <row r="237" spans="1:19" ht="18">
      <c r="A237" s="265"/>
      <c r="B237" s="264" t="s">
        <v>377</v>
      </c>
      <c r="C237" s="265"/>
      <c r="D237" s="265"/>
      <c r="E237" s="265"/>
      <c r="F237" s="265"/>
      <c r="G237" s="265"/>
      <c r="H237" s="265"/>
      <c r="I237" s="265"/>
      <c r="J237" s="265"/>
      <c r="K237" s="265"/>
      <c r="L237" s="265"/>
      <c r="M237" s="265"/>
      <c r="N237" s="265"/>
      <c r="O237" s="265"/>
      <c r="P237" s="265"/>
      <c r="Q237" s="265"/>
      <c r="R237" s="265"/>
      <c r="S237" s="265"/>
    </row>
    <row r="238" spans="1:19" ht="18">
      <c r="A238" s="265"/>
      <c r="B238" s="265"/>
      <c r="C238" s="265"/>
      <c r="D238" s="265"/>
      <c r="E238" s="265"/>
      <c r="F238" s="265"/>
      <c r="G238" s="265"/>
      <c r="H238" s="265"/>
      <c r="I238" s="265"/>
      <c r="J238" s="265"/>
      <c r="K238" s="265"/>
      <c r="L238" s="265"/>
      <c r="M238" s="265"/>
      <c r="N238" s="265"/>
      <c r="O238" s="265"/>
      <c r="P238" s="265"/>
      <c r="Q238" s="265"/>
      <c r="R238" s="265"/>
      <c r="S238" s="265"/>
    </row>
    <row r="239" spans="1:19" ht="17" customHeight="1">
      <c r="A239" s="265"/>
      <c r="B239" s="264" t="s">
        <v>378</v>
      </c>
      <c r="C239" s="265"/>
      <c r="D239" s="265"/>
      <c r="E239" s="265"/>
      <c r="F239" s="265"/>
      <c r="G239" s="265"/>
      <c r="H239" s="265"/>
      <c r="I239" s="265"/>
      <c r="J239" s="265"/>
      <c r="K239" s="265"/>
      <c r="L239" s="265"/>
      <c r="M239" s="265"/>
      <c r="N239" s="265"/>
      <c r="O239" s="265"/>
      <c r="P239" s="265"/>
      <c r="Q239" s="265"/>
      <c r="R239" s="265"/>
      <c r="S239" s="265"/>
    </row>
    <row r="240" spans="1:19" ht="18">
      <c r="A240" s="265"/>
      <c r="B240" s="264" t="s">
        <v>379</v>
      </c>
      <c r="C240" s="265"/>
      <c r="D240" s="265"/>
      <c r="E240" s="265"/>
      <c r="F240" s="265"/>
      <c r="G240" s="265"/>
      <c r="H240" s="265"/>
      <c r="I240" s="265"/>
      <c r="J240" s="265"/>
      <c r="K240" s="265"/>
      <c r="L240" s="265"/>
      <c r="M240" s="265"/>
      <c r="N240" s="265"/>
      <c r="O240" s="265"/>
      <c r="P240" s="265"/>
      <c r="Q240" s="265"/>
      <c r="R240" s="265"/>
      <c r="S240" s="265"/>
    </row>
    <row r="241" spans="1:19" ht="18">
      <c r="A241" s="265"/>
      <c r="B241" s="265"/>
      <c r="C241" s="265"/>
      <c r="D241" s="265"/>
      <c r="E241" s="265"/>
      <c r="F241" s="265"/>
      <c r="G241" s="265"/>
      <c r="H241" s="265"/>
      <c r="I241" s="265"/>
      <c r="J241" s="265"/>
      <c r="K241" s="265"/>
      <c r="L241" s="265"/>
      <c r="M241" s="265"/>
      <c r="N241" s="265"/>
      <c r="O241" s="265"/>
      <c r="P241" s="265"/>
      <c r="Q241" s="265"/>
      <c r="R241" s="265"/>
      <c r="S241" s="265"/>
    </row>
    <row r="242" spans="1:19" ht="24" customHeight="1">
      <c r="A242" s="261"/>
      <c r="B242" s="270" t="s">
        <v>401</v>
      </c>
      <c r="C242" s="261"/>
      <c r="D242" s="261"/>
      <c r="E242" s="261"/>
      <c r="F242" s="261"/>
      <c r="G242" s="261"/>
      <c r="H242" s="261"/>
      <c r="I242" s="261"/>
      <c r="J242" s="261"/>
      <c r="K242" s="261"/>
      <c r="L242" s="261"/>
      <c r="M242" s="261"/>
      <c r="N242" s="261"/>
      <c r="O242" s="261"/>
      <c r="P242" s="261"/>
      <c r="Q242" s="261"/>
      <c r="R242" s="261"/>
      <c r="S242" s="261"/>
    </row>
    <row r="243" spans="1:19" ht="18">
      <c r="A243" s="265"/>
      <c r="B243" s="265"/>
      <c r="C243" s="265"/>
      <c r="D243" s="265"/>
      <c r="E243" s="265"/>
      <c r="F243" s="265"/>
      <c r="G243" s="265"/>
      <c r="H243" s="265"/>
      <c r="I243" s="265"/>
      <c r="J243" s="265"/>
      <c r="K243" s="265"/>
      <c r="L243" s="265"/>
      <c r="M243" s="265"/>
      <c r="N243" s="265"/>
      <c r="O243" s="265"/>
      <c r="P243" s="265"/>
      <c r="Q243" s="265"/>
      <c r="R243" s="265"/>
      <c r="S243" s="265"/>
    </row>
    <row r="244" spans="1:19" ht="18">
      <c r="A244" s="265"/>
      <c r="B244" s="264" t="s">
        <v>460</v>
      </c>
      <c r="C244" s="265"/>
      <c r="D244" s="265"/>
      <c r="E244" s="265"/>
      <c r="F244" s="265"/>
      <c r="G244" s="265"/>
      <c r="H244" s="265"/>
      <c r="I244" s="265"/>
      <c r="J244" s="265"/>
      <c r="K244" s="265"/>
      <c r="L244" s="265"/>
      <c r="M244" s="265"/>
      <c r="N244" s="265"/>
      <c r="O244" s="265"/>
      <c r="P244" s="265"/>
      <c r="Q244" s="265"/>
      <c r="R244" s="265"/>
      <c r="S244" s="265"/>
    </row>
    <row r="245" spans="1:19" ht="18">
      <c r="A245" s="265"/>
      <c r="B245" s="265"/>
      <c r="C245" s="265"/>
      <c r="D245" s="265"/>
      <c r="E245" s="265"/>
      <c r="F245" s="265"/>
      <c r="G245" s="265"/>
      <c r="H245" s="265"/>
      <c r="I245" s="265"/>
      <c r="J245" s="265"/>
      <c r="K245" s="265"/>
      <c r="L245" s="265"/>
      <c r="M245" s="265"/>
      <c r="N245" s="265"/>
      <c r="O245" s="265"/>
      <c r="P245" s="265"/>
      <c r="Q245" s="265"/>
      <c r="R245" s="265"/>
      <c r="S245" s="265"/>
    </row>
    <row r="246" spans="1:19" ht="18">
      <c r="A246" s="265"/>
      <c r="B246" s="264" t="s">
        <v>461</v>
      </c>
      <c r="C246" s="265"/>
      <c r="D246" s="265"/>
      <c r="E246" s="265"/>
      <c r="F246" s="265"/>
      <c r="G246" s="265"/>
      <c r="H246" s="265"/>
      <c r="I246" s="265"/>
      <c r="J246" s="265"/>
      <c r="K246" s="265"/>
      <c r="L246" s="265"/>
      <c r="M246" s="265"/>
      <c r="N246" s="265"/>
      <c r="O246" s="265"/>
      <c r="P246" s="265"/>
      <c r="Q246" s="265"/>
      <c r="R246" s="265"/>
      <c r="S246" s="265"/>
    </row>
    <row r="247" spans="1:19" ht="18">
      <c r="A247" s="265"/>
      <c r="B247" s="265"/>
      <c r="C247" s="265"/>
      <c r="D247" s="265"/>
      <c r="E247" s="265"/>
      <c r="F247" s="265"/>
      <c r="G247" s="265"/>
      <c r="H247" s="265"/>
      <c r="I247" s="265"/>
      <c r="J247" s="265"/>
      <c r="K247" s="265"/>
      <c r="L247" s="265"/>
      <c r="M247" s="265"/>
      <c r="N247" s="265"/>
      <c r="O247" s="265"/>
      <c r="P247" s="265"/>
      <c r="Q247" s="265"/>
      <c r="R247" s="265"/>
      <c r="S247" s="265"/>
    </row>
    <row r="248" spans="1:19" ht="18">
      <c r="A248" s="272"/>
      <c r="B248" s="272" t="s">
        <v>197</v>
      </c>
      <c r="C248" s="272"/>
      <c r="D248" s="272"/>
      <c r="E248" s="272"/>
      <c r="F248" s="272"/>
      <c r="G248" s="272"/>
      <c r="H248" s="272"/>
      <c r="I248" s="272"/>
      <c r="J248" s="272"/>
      <c r="K248" s="272"/>
      <c r="L248" s="272"/>
      <c r="M248" s="272"/>
      <c r="N248" s="272"/>
      <c r="O248" s="272"/>
      <c r="P248" s="272"/>
      <c r="Q248" s="272"/>
      <c r="R248" s="272"/>
      <c r="S248" s="272"/>
    </row>
    <row r="249" spans="1:19" ht="18">
      <c r="A249" s="265"/>
      <c r="B249" s="265"/>
      <c r="C249" s="265"/>
      <c r="D249" s="265"/>
      <c r="E249" s="265"/>
      <c r="F249" s="265"/>
      <c r="G249" s="265"/>
      <c r="H249" s="265"/>
      <c r="I249" s="265"/>
      <c r="J249" s="265"/>
      <c r="K249" s="265"/>
      <c r="L249" s="265"/>
      <c r="M249" s="265"/>
      <c r="N249" s="265"/>
      <c r="O249" s="265"/>
      <c r="P249" s="265"/>
      <c r="Q249" s="265"/>
      <c r="R249" s="265"/>
      <c r="S249" s="265"/>
    </row>
    <row r="250" spans="1:19" ht="18">
      <c r="A250" s="265"/>
      <c r="B250" s="264" t="s">
        <v>470</v>
      </c>
      <c r="C250" s="265"/>
      <c r="D250" s="265"/>
      <c r="E250" s="265"/>
      <c r="F250" s="265"/>
      <c r="G250" s="265"/>
      <c r="H250" s="265"/>
      <c r="I250" s="265"/>
      <c r="J250" s="265"/>
      <c r="K250" s="265"/>
      <c r="L250" s="265"/>
      <c r="M250" s="265"/>
      <c r="N250" s="265"/>
      <c r="O250" s="265"/>
      <c r="P250" s="265"/>
      <c r="Q250" s="265"/>
      <c r="R250" s="265"/>
      <c r="S250" s="265"/>
    </row>
    <row r="251" spans="1:19" ht="18">
      <c r="A251" s="265"/>
      <c r="B251" s="264" t="s">
        <v>469</v>
      </c>
      <c r="C251" s="265"/>
      <c r="D251" s="265"/>
      <c r="E251" s="265"/>
      <c r="F251" s="265"/>
      <c r="G251" s="265"/>
      <c r="H251" s="265"/>
      <c r="I251" s="265"/>
      <c r="J251" s="265"/>
      <c r="K251" s="265"/>
      <c r="L251" s="265"/>
      <c r="M251" s="265"/>
      <c r="N251" s="265"/>
      <c r="O251" s="265"/>
      <c r="P251" s="265"/>
      <c r="Q251" s="265"/>
      <c r="R251" s="265"/>
      <c r="S251" s="265"/>
    </row>
    <row r="252" spans="1:19" ht="18">
      <c r="A252" s="265"/>
      <c r="B252" s="265"/>
      <c r="C252" s="265"/>
      <c r="D252" s="265"/>
      <c r="E252" s="265"/>
      <c r="F252" s="265"/>
      <c r="G252" s="265"/>
      <c r="H252" s="265"/>
      <c r="I252" s="265"/>
      <c r="J252" s="265"/>
      <c r="K252" s="265"/>
      <c r="L252" s="265"/>
      <c r="M252" s="265"/>
      <c r="N252" s="265"/>
      <c r="O252" s="265"/>
      <c r="P252" s="265"/>
      <c r="Q252" s="265"/>
      <c r="R252" s="265"/>
      <c r="S252" s="265"/>
    </row>
    <row r="253" spans="1:19" ht="18">
      <c r="A253" s="272"/>
      <c r="B253" s="272" t="s">
        <v>213</v>
      </c>
      <c r="C253" s="272"/>
      <c r="D253" s="272"/>
      <c r="E253" s="272"/>
      <c r="F253" s="272"/>
      <c r="G253" s="272"/>
      <c r="H253" s="272"/>
      <c r="I253" s="272"/>
      <c r="J253" s="272"/>
      <c r="K253" s="272"/>
      <c r="L253" s="272"/>
      <c r="M253" s="272"/>
      <c r="N253" s="272"/>
      <c r="O253" s="272"/>
      <c r="P253" s="272"/>
      <c r="Q253" s="272"/>
      <c r="R253" s="272"/>
      <c r="S253" s="272"/>
    </row>
    <row r="254" spans="1:19" ht="18">
      <c r="A254" s="265"/>
      <c r="B254" s="265"/>
      <c r="C254" s="265"/>
      <c r="D254" s="265"/>
      <c r="E254" s="265"/>
      <c r="F254" s="265"/>
      <c r="G254" s="265"/>
      <c r="H254" s="265"/>
      <c r="I254" s="265"/>
      <c r="J254" s="265"/>
      <c r="K254" s="265"/>
      <c r="L254" s="265"/>
      <c r="M254" s="265"/>
      <c r="N254" s="265"/>
      <c r="O254" s="265"/>
      <c r="P254" s="265"/>
      <c r="Q254" s="265"/>
      <c r="R254" s="265"/>
      <c r="S254" s="265"/>
    </row>
    <row r="255" spans="1:19" ht="18">
      <c r="A255" s="265"/>
      <c r="B255" s="264" t="s">
        <v>464</v>
      </c>
      <c r="C255" s="265"/>
      <c r="D255" s="265"/>
      <c r="E255" s="265"/>
      <c r="F255" s="265"/>
      <c r="G255" s="265"/>
      <c r="H255" s="265"/>
      <c r="I255" s="265"/>
      <c r="J255" s="265"/>
      <c r="K255" s="265"/>
      <c r="L255" s="265"/>
      <c r="M255" s="265"/>
      <c r="N255" s="265"/>
      <c r="O255" s="265"/>
      <c r="P255" s="265"/>
      <c r="Q255" s="265"/>
      <c r="R255" s="265"/>
      <c r="S255" s="265"/>
    </row>
    <row r="256" spans="1:19" ht="18">
      <c r="A256" s="265"/>
      <c r="B256" s="265"/>
      <c r="C256" s="265"/>
      <c r="D256" s="265"/>
      <c r="E256" s="265"/>
      <c r="F256" s="265"/>
      <c r="G256" s="265"/>
      <c r="H256" s="265"/>
      <c r="I256" s="265"/>
      <c r="J256" s="265"/>
      <c r="K256" s="265"/>
      <c r="L256" s="265"/>
      <c r="M256" s="265"/>
      <c r="N256" s="265"/>
      <c r="O256" s="265"/>
      <c r="P256" s="265"/>
      <c r="Q256" s="265"/>
      <c r="R256" s="265"/>
      <c r="S256" s="265"/>
    </row>
    <row r="257" spans="1:19" ht="18">
      <c r="A257" s="265"/>
      <c r="B257" s="264" t="s">
        <v>370</v>
      </c>
      <c r="C257" s="265"/>
      <c r="D257" s="265"/>
      <c r="E257" s="265"/>
      <c r="F257" s="265"/>
      <c r="G257" s="265"/>
      <c r="H257" s="265"/>
      <c r="I257" s="265"/>
      <c r="J257" s="265"/>
      <c r="K257" s="265"/>
      <c r="L257" s="265"/>
      <c r="M257" s="265"/>
      <c r="N257" s="265"/>
      <c r="O257" s="265"/>
      <c r="P257" s="265"/>
      <c r="Q257" s="265"/>
      <c r="R257" s="265"/>
      <c r="S257" s="265"/>
    </row>
    <row r="258" spans="1:19" ht="18">
      <c r="A258" s="265"/>
      <c r="B258" s="264" t="s">
        <v>466</v>
      </c>
      <c r="C258" s="265"/>
      <c r="D258" s="265"/>
      <c r="E258" s="265"/>
      <c r="F258" s="265"/>
      <c r="G258" s="265"/>
      <c r="H258" s="265"/>
      <c r="I258" s="265"/>
      <c r="J258" s="265"/>
      <c r="K258" s="265"/>
      <c r="L258" s="265"/>
      <c r="M258" s="265"/>
      <c r="N258" s="265"/>
      <c r="O258" s="265"/>
      <c r="P258" s="265"/>
      <c r="Q258" s="265"/>
      <c r="R258" s="265"/>
      <c r="S258" s="265"/>
    </row>
    <row r="259" spans="1:19" ht="18">
      <c r="A259" s="265"/>
      <c r="B259" s="264" t="s">
        <v>371</v>
      </c>
      <c r="C259" s="265"/>
      <c r="D259" s="265"/>
      <c r="E259" s="265"/>
      <c r="F259" s="265"/>
      <c r="G259" s="265"/>
      <c r="H259" s="265"/>
      <c r="I259" s="265"/>
      <c r="J259" s="265"/>
      <c r="K259" s="265"/>
      <c r="L259" s="265"/>
      <c r="M259" s="265"/>
      <c r="N259" s="265"/>
      <c r="O259" s="265"/>
      <c r="P259" s="265"/>
      <c r="Q259" s="265"/>
      <c r="R259" s="265"/>
      <c r="S259" s="265"/>
    </row>
    <row r="260" spans="1:19" ht="18">
      <c r="A260" s="265"/>
      <c r="B260" s="264" t="s">
        <v>465</v>
      </c>
      <c r="C260" s="265"/>
      <c r="D260" s="265"/>
      <c r="E260" s="265"/>
      <c r="F260" s="265"/>
      <c r="G260" s="265"/>
      <c r="H260" s="265"/>
      <c r="I260" s="265"/>
      <c r="J260" s="265"/>
      <c r="K260" s="265"/>
      <c r="L260" s="265"/>
      <c r="M260" s="265"/>
      <c r="N260" s="265"/>
      <c r="O260" s="265"/>
      <c r="P260" s="265"/>
      <c r="Q260" s="265"/>
      <c r="R260" s="265"/>
      <c r="S260" s="265"/>
    </row>
    <row r="261" spans="1:19" ht="18">
      <c r="A261" s="265"/>
      <c r="B261" s="265"/>
      <c r="C261" s="265"/>
      <c r="D261" s="265"/>
      <c r="E261" s="265"/>
      <c r="F261" s="265"/>
      <c r="G261" s="265"/>
      <c r="H261" s="265"/>
      <c r="I261" s="265"/>
      <c r="J261" s="265"/>
      <c r="K261" s="265"/>
      <c r="L261" s="265"/>
      <c r="M261" s="265"/>
      <c r="N261" s="265"/>
      <c r="O261" s="265"/>
      <c r="P261" s="265"/>
      <c r="Q261" s="265"/>
      <c r="R261" s="265"/>
      <c r="S261" s="265"/>
    </row>
    <row r="262" spans="1:19" ht="18">
      <c r="A262" s="265"/>
      <c r="B262" s="264"/>
      <c r="C262" s="265"/>
      <c r="D262" s="265"/>
      <c r="E262" s="265"/>
      <c r="F262" s="265"/>
      <c r="G262" s="265"/>
      <c r="H262" s="265"/>
      <c r="I262" s="265"/>
      <c r="J262" s="265"/>
      <c r="K262" s="265"/>
      <c r="L262" s="265"/>
      <c r="M262" s="265"/>
      <c r="N262" s="265"/>
      <c r="O262" s="265"/>
      <c r="P262" s="265"/>
      <c r="Q262" s="265"/>
      <c r="R262" s="265"/>
      <c r="S262" s="265"/>
    </row>
    <row r="263" spans="1:19" ht="18">
      <c r="A263" s="272"/>
      <c r="B263" s="272" t="s">
        <v>212</v>
      </c>
      <c r="C263" s="272"/>
      <c r="D263" s="272"/>
      <c r="E263" s="272"/>
      <c r="F263" s="272"/>
      <c r="G263" s="272"/>
      <c r="H263" s="272"/>
      <c r="I263" s="272"/>
      <c r="J263" s="272"/>
      <c r="K263" s="272"/>
      <c r="L263" s="272"/>
      <c r="M263" s="272"/>
      <c r="N263" s="272"/>
      <c r="O263" s="272"/>
      <c r="P263" s="272"/>
      <c r="Q263" s="272"/>
      <c r="R263" s="272"/>
      <c r="S263" s="272"/>
    </row>
    <row r="264" spans="1:19" ht="18">
      <c r="A264" s="265"/>
      <c r="B264" s="265"/>
      <c r="C264" s="265"/>
      <c r="D264" s="265"/>
      <c r="E264" s="265"/>
      <c r="F264" s="265"/>
      <c r="G264" s="265"/>
      <c r="H264" s="265"/>
      <c r="I264" s="265"/>
      <c r="J264" s="265"/>
      <c r="K264" s="265"/>
      <c r="L264" s="265"/>
      <c r="M264" s="265"/>
      <c r="N264" s="265"/>
      <c r="O264" s="265"/>
      <c r="P264" s="265"/>
      <c r="Q264" s="265"/>
      <c r="R264" s="265"/>
      <c r="S264" s="265"/>
    </row>
    <row r="265" spans="1:19" ht="18">
      <c r="A265" s="265"/>
      <c r="B265" s="264" t="s">
        <v>471</v>
      </c>
      <c r="C265" s="265"/>
      <c r="D265" s="265"/>
      <c r="E265" s="265"/>
      <c r="F265" s="265"/>
      <c r="G265" s="265"/>
      <c r="H265" s="265"/>
      <c r="I265" s="265"/>
      <c r="J265" s="265"/>
      <c r="K265" s="265"/>
      <c r="L265" s="265"/>
      <c r="M265" s="265"/>
      <c r="N265" s="265"/>
      <c r="O265" s="265"/>
      <c r="P265" s="265"/>
      <c r="Q265" s="265"/>
      <c r="R265" s="265"/>
      <c r="S265" s="265"/>
    </row>
    <row r="266" spans="1:19" ht="18">
      <c r="A266" s="265"/>
      <c r="B266" s="265"/>
      <c r="C266" s="265"/>
      <c r="D266" s="265"/>
      <c r="E266" s="265"/>
      <c r="F266" s="265"/>
      <c r="G266" s="265"/>
      <c r="H266" s="265"/>
      <c r="I266" s="265"/>
      <c r="J266" s="265"/>
      <c r="K266" s="265"/>
      <c r="L266" s="265"/>
      <c r="M266" s="265"/>
      <c r="N266" s="265"/>
      <c r="O266" s="265"/>
      <c r="P266" s="265"/>
      <c r="Q266" s="265"/>
      <c r="R266" s="265"/>
      <c r="S266" s="265"/>
    </row>
    <row r="267" spans="1:19" ht="18">
      <c r="A267" s="265"/>
      <c r="B267" s="264" t="s">
        <v>369</v>
      </c>
      <c r="C267" s="265"/>
      <c r="D267" s="265"/>
      <c r="E267" s="265"/>
      <c r="F267" s="265"/>
      <c r="G267" s="265"/>
      <c r="H267" s="265"/>
      <c r="I267" s="265"/>
      <c r="J267" s="265"/>
      <c r="K267" s="265"/>
      <c r="L267" s="265"/>
      <c r="M267" s="265"/>
      <c r="N267" s="265"/>
      <c r="O267" s="265"/>
      <c r="P267" s="265"/>
      <c r="Q267" s="265"/>
      <c r="R267" s="265"/>
      <c r="S267" s="265"/>
    </row>
    <row r="268" spans="1:19" ht="18">
      <c r="A268" s="265"/>
      <c r="B268" s="264" t="s">
        <v>472</v>
      </c>
      <c r="C268" s="265"/>
      <c r="D268" s="265"/>
      <c r="E268" s="265"/>
      <c r="F268" s="265"/>
      <c r="G268" s="265"/>
      <c r="H268" s="265"/>
      <c r="I268" s="265"/>
      <c r="J268" s="265"/>
      <c r="K268" s="265"/>
      <c r="L268" s="265"/>
      <c r="M268" s="265"/>
      <c r="N268" s="265"/>
      <c r="O268" s="265"/>
      <c r="P268" s="265"/>
      <c r="Q268" s="265"/>
      <c r="R268" s="265"/>
      <c r="S268" s="265"/>
    </row>
    <row r="269" spans="1:19" ht="18">
      <c r="A269" s="265"/>
      <c r="B269" s="265"/>
      <c r="C269" s="265"/>
      <c r="D269" s="265"/>
      <c r="E269" s="265"/>
      <c r="F269" s="265"/>
      <c r="G269" s="265"/>
      <c r="H269" s="265"/>
      <c r="I269" s="265"/>
      <c r="J269" s="265"/>
      <c r="K269" s="265"/>
      <c r="L269" s="265"/>
      <c r="M269" s="265"/>
      <c r="N269" s="265"/>
      <c r="O269" s="265"/>
      <c r="P269" s="265"/>
      <c r="Q269" s="265"/>
      <c r="R269" s="265"/>
      <c r="S269" s="265"/>
    </row>
    <row r="270" spans="1:19" ht="24" customHeight="1">
      <c r="A270" s="261"/>
      <c r="B270" s="270" t="s">
        <v>402</v>
      </c>
      <c r="C270" s="261"/>
      <c r="D270" s="261"/>
      <c r="E270" s="261"/>
      <c r="F270" s="261"/>
      <c r="G270" s="261"/>
      <c r="H270" s="261"/>
      <c r="I270" s="261"/>
      <c r="J270" s="261"/>
      <c r="K270" s="261"/>
      <c r="L270" s="261"/>
      <c r="M270" s="261"/>
      <c r="N270" s="261"/>
      <c r="O270" s="261"/>
      <c r="P270" s="261"/>
      <c r="Q270" s="261"/>
      <c r="R270" s="261"/>
      <c r="S270" s="261"/>
    </row>
    <row r="271" spans="1:19" ht="18">
      <c r="A271" s="265"/>
      <c r="B271" s="265"/>
      <c r="C271" s="265"/>
      <c r="D271" s="265"/>
      <c r="E271" s="265"/>
      <c r="F271" s="265"/>
      <c r="G271" s="265"/>
      <c r="H271" s="265"/>
      <c r="I271" s="265"/>
      <c r="J271" s="265"/>
      <c r="K271" s="265"/>
      <c r="L271" s="265"/>
      <c r="M271" s="265"/>
      <c r="N271" s="265"/>
      <c r="O271" s="265"/>
      <c r="P271" s="265"/>
      <c r="Q271" s="265"/>
      <c r="R271" s="265"/>
      <c r="S271" s="265"/>
    </row>
    <row r="272" spans="1:19" ht="18">
      <c r="A272" s="265"/>
      <c r="B272" s="264" t="s">
        <v>366</v>
      </c>
      <c r="C272" s="265"/>
      <c r="D272" s="265"/>
      <c r="E272" s="265"/>
      <c r="F272" s="265"/>
      <c r="G272" s="265"/>
      <c r="H272" s="265"/>
      <c r="I272" s="265"/>
      <c r="J272" s="265"/>
      <c r="K272" s="265"/>
      <c r="L272" s="265"/>
      <c r="M272" s="265"/>
      <c r="N272" s="265"/>
      <c r="O272" s="265"/>
      <c r="P272" s="265"/>
      <c r="Q272" s="265"/>
      <c r="R272" s="265"/>
      <c r="S272" s="265"/>
    </row>
    <row r="273" spans="1:19" ht="18">
      <c r="A273" s="265"/>
      <c r="B273" s="264"/>
      <c r="D273" s="265"/>
      <c r="E273" s="265"/>
      <c r="F273" s="265"/>
      <c r="G273" s="265"/>
      <c r="H273" s="265"/>
      <c r="I273" s="265"/>
      <c r="J273" s="265"/>
      <c r="K273" s="265"/>
      <c r="L273" s="265"/>
      <c r="M273" s="265"/>
      <c r="N273" s="265"/>
      <c r="O273" s="265"/>
      <c r="P273" s="265"/>
      <c r="Q273" s="265"/>
      <c r="R273" s="265"/>
      <c r="S273" s="265"/>
    </row>
    <row r="274" spans="1:19" ht="18">
      <c r="A274" s="265"/>
      <c r="B274" s="264" t="s">
        <v>468</v>
      </c>
      <c r="C274" s="265"/>
      <c r="D274" s="265"/>
      <c r="E274" s="265"/>
      <c r="F274" s="265"/>
      <c r="G274" s="265"/>
      <c r="H274" s="265"/>
      <c r="I274" s="265"/>
      <c r="J274" s="265"/>
      <c r="K274" s="265"/>
      <c r="L274" s="265"/>
      <c r="M274" s="265"/>
      <c r="N274" s="265"/>
      <c r="O274" s="265"/>
      <c r="P274" s="265"/>
      <c r="Q274" s="265"/>
      <c r="R274" s="265"/>
      <c r="S274" s="265"/>
    </row>
    <row r="275" spans="1:19" ht="18">
      <c r="A275" s="265"/>
      <c r="B275" s="265"/>
      <c r="C275" s="265"/>
      <c r="D275" s="265"/>
      <c r="E275" s="265"/>
      <c r="F275" s="265"/>
      <c r="G275" s="265"/>
      <c r="H275" s="265"/>
      <c r="I275" s="265"/>
      <c r="J275" s="265"/>
      <c r="K275" s="265"/>
      <c r="L275" s="265"/>
      <c r="M275" s="265"/>
      <c r="N275" s="265"/>
      <c r="O275" s="265"/>
      <c r="P275" s="265"/>
      <c r="Q275" s="265"/>
      <c r="R275" s="265"/>
      <c r="S275" s="265"/>
    </row>
    <row r="276" spans="1:19" ht="18">
      <c r="A276" s="272"/>
      <c r="B276" s="272" t="s">
        <v>197</v>
      </c>
      <c r="C276" s="272"/>
      <c r="D276" s="272"/>
      <c r="E276" s="272"/>
      <c r="F276" s="272"/>
      <c r="G276" s="272"/>
      <c r="H276" s="272"/>
      <c r="I276" s="272"/>
      <c r="J276" s="272"/>
      <c r="K276" s="272"/>
      <c r="L276" s="272"/>
      <c r="M276" s="272"/>
      <c r="N276" s="272"/>
      <c r="O276" s="272"/>
      <c r="P276" s="272"/>
      <c r="Q276" s="272"/>
      <c r="R276" s="272"/>
      <c r="S276" s="272"/>
    </row>
    <row r="277" spans="1:19" ht="18">
      <c r="A277" s="265"/>
      <c r="B277" s="265"/>
      <c r="C277" s="265"/>
      <c r="D277" s="265"/>
      <c r="E277" s="265"/>
      <c r="F277" s="265"/>
      <c r="G277" s="265"/>
      <c r="H277" s="265"/>
      <c r="I277" s="265"/>
      <c r="J277" s="265"/>
      <c r="K277" s="265"/>
      <c r="L277" s="265"/>
      <c r="M277" s="265"/>
      <c r="N277" s="265"/>
      <c r="O277" s="265"/>
      <c r="P277" s="265"/>
      <c r="Q277" s="265"/>
      <c r="R277" s="265"/>
      <c r="S277" s="265"/>
    </row>
    <row r="278" spans="1:19" ht="18">
      <c r="A278" s="265"/>
      <c r="B278" s="264" t="s">
        <v>367</v>
      </c>
      <c r="C278" s="265"/>
      <c r="D278" s="265"/>
      <c r="E278" s="265"/>
      <c r="F278" s="265"/>
      <c r="G278" s="265"/>
      <c r="H278" s="265"/>
      <c r="I278" s="265"/>
      <c r="J278" s="265"/>
      <c r="K278" s="265"/>
      <c r="L278" s="265"/>
      <c r="M278" s="265"/>
      <c r="N278" s="265"/>
      <c r="O278" s="265"/>
      <c r="P278" s="265"/>
      <c r="Q278" s="265"/>
      <c r="R278" s="265"/>
      <c r="S278" s="265"/>
    </row>
    <row r="279" spans="1:19" ht="18">
      <c r="A279" s="265"/>
      <c r="B279" s="264" t="s">
        <v>368</v>
      </c>
      <c r="C279" s="265"/>
      <c r="D279" s="265"/>
      <c r="E279" s="265"/>
      <c r="F279" s="265"/>
      <c r="G279" s="265"/>
      <c r="H279" s="265"/>
      <c r="I279" s="265"/>
      <c r="J279" s="265"/>
      <c r="K279" s="265"/>
      <c r="L279" s="265"/>
      <c r="M279" s="265"/>
      <c r="N279" s="265"/>
      <c r="O279" s="264"/>
      <c r="P279" s="265"/>
      <c r="Q279" s="265"/>
      <c r="R279" s="265"/>
      <c r="S279" s="265"/>
    </row>
    <row r="280" spans="1:19" ht="18">
      <c r="A280" s="265"/>
      <c r="B280" s="264"/>
      <c r="C280" s="265"/>
      <c r="D280" s="265"/>
      <c r="E280" s="265"/>
      <c r="F280" s="265"/>
      <c r="G280" s="265"/>
      <c r="H280" s="265"/>
      <c r="I280" s="265"/>
      <c r="J280" s="265"/>
      <c r="K280" s="265"/>
      <c r="L280" s="265"/>
      <c r="M280" s="265"/>
      <c r="N280" s="265"/>
      <c r="O280" s="264"/>
      <c r="P280" s="265"/>
      <c r="Q280" s="265"/>
      <c r="R280" s="265"/>
      <c r="S280" s="265"/>
    </row>
    <row r="281" spans="1:19" ht="18">
      <c r="A281" s="272"/>
      <c r="B281" s="272" t="s">
        <v>224</v>
      </c>
      <c r="C281" s="272"/>
      <c r="D281" s="272"/>
      <c r="E281" s="272"/>
      <c r="F281" s="272"/>
      <c r="G281" s="272"/>
      <c r="H281" s="272"/>
      <c r="I281" s="272"/>
      <c r="J281" s="272"/>
      <c r="K281" s="272"/>
      <c r="L281" s="272"/>
      <c r="M281" s="272"/>
      <c r="N281" s="272"/>
      <c r="O281" s="272"/>
      <c r="P281" s="272"/>
      <c r="Q281" s="272"/>
      <c r="R281" s="272"/>
      <c r="S281" s="272"/>
    </row>
    <row r="282" spans="1:19" ht="18">
      <c r="A282" s="265"/>
      <c r="B282" s="264"/>
      <c r="C282" s="265"/>
      <c r="D282" s="265"/>
      <c r="E282" s="265"/>
      <c r="F282" s="265"/>
      <c r="G282" s="265"/>
      <c r="H282" s="265"/>
      <c r="I282" s="265"/>
      <c r="J282" s="265"/>
      <c r="K282" s="265"/>
      <c r="L282" s="265"/>
      <c r="M282" s="265"/>
      <c r="N282" s="265"/>
      <c r="O282" s="354"/>
      <c r="P282" s="265"/>
      <c r="Q282" s="265"/>
      <c r="R282" s="265"/>
      <c r="S282" s="265"/>
    </row>
    <row r="283" spans="1:19" ht="18">
      <c r="A283" s="265"/>
      <c r="B283" s="264" t="s">
        <v>261</v>
      </c>
      <c r="C283" s="263"/>
      <c r="D283" s="263"/>
      <c r="E283" s="263"/>
      <c r="F283" s="263"/>
      <c r="G283" s="263"/>
      <c r="H283" s="263"/>
      <c r="I283" s="263"/>
      <c r="J283" s="265"/>
      <c r="K283" s="265"/>
      <c r="L283" s="265"/>
      <c r="M283" s="265"/>
      <c r="N283" s="265"/>
      <c r="O283" s="265"/>
      <c r="P283" s="265"/>
      <c r="Q283" s="265"/>
      <c r="R283" s="265"/>
      <c r="S283" s="265"/>
    </row>
    <row r="284" spans="1:19" ht="18">
      <c r="A284" s="265"/>
      <c r="B284" s="264"/>
      <c r="C284" s="263"/>
      <c r="D284" s="263"/>
      <c r="E284" s="263"/>
      <c r="F284" s="263"/>
      <c r="G284" s="263"/>
      <c r="H284" s="263"/>
      <c r="I284" s="263"/>
      <c r="J284" s="265"/>
      <c r="K284" s="265"/>
      <c r="L284" s="265"/>
      <c r="M284" s="265"/>
      <c r="N284" s="265"/>
      <c r="O284" s="265"/>
      <c r="P284" s="265"/>
      <c r="Q284" s="265"/>
      <c r="R284" s="265"/>
      <c r="S284" s="265"/>
    </row>
    <row r="285" spans="1:19" ht="18">
      <c r="A285" s="265"/>
      <c r="B285" s="264" t="s">
        <v>482</v>
      </c>
      <c r="C285" s="263"/>
      <c r="D285" s="263"/>
      <c r="E285" s="263"/>
      <c r="F285" s="263"/>
      <c r="G285" s="263"/>
      <c r="H285" s="263"/>
      <c r="I285" s="263"/>
      <c r="J285" s="265"/>
      <c r="K285" s="265"/>
      <c r="L285" s="265"/>
      <c r="M285" s="265"/>
      <c r="N285" s="265"/>
      <c r="O285" s="265"/>
      <c r="P285" s="265"/>
      <c r="Q285" s="265"/>
      <c r="R285" s="265"/>
      <c r="S285" s="265"/>
    </row>
    <row r="286" spans="1:19" ht="18">
      <c r="A286" s="265"/>
      <c r="B286" s="263"/>
      <c r="C286" s="263"/>
      <c r="D286" s="263"/>
      <c r="E286" s="263"/>
      <c r="F286" s="263"/>
      <c r="G286" s="263"/>
      <c r="H286" s="263"/>
      <c r="I286" s="263"/>
      <c r="J286" s="265"/>
      <c r="K286" s="265"/>
      <c r="L286" s="265"/>
      <c r="M286" s="265"/>
      <c r="N286" s="265"/>
      <c r="O286" s="264"/>
      <c r="P286" s="265"/>
      <c r="Q286" s="265"/>
      <c r="R286" s="265"/>
      <c r="S286" s="265"/>
    </row>
    <row r="287" spans="1:19" ht="18">
      <c r="A287" s="265"/>
      <c r="B287" s="264" t="s">
        <v>260</v>
      </c>
      <c r="C287" s="265"/>
      <c r="D287" s="265"/>
      <c r="E287" s="265"/>
      <c r="F287" s="265"/>
      <c r="G287" s="265"/>
      <c r="H287" s="265"/>
      <c r="I287" s="265"/>
      <c r="J287" s="265"/>
      <c r="K287" s="265"/>
      <c r="L287" s="265"/>
      <c r="M287" s="265"/>
      <c r="N287" s="265"/>
      <c r="O287" s="265"/>
      <c r="P287" s="265"/>
      <c r="Q287" s="265"/>
      <c r="R287" s="265"/>
      <c r="S287" s="265"/>
    </row>
    <row r="288" spans="1:19" ht="18">
      <c r="A288" s="265"/>
      <c r="B288" s="264"/>
      <c r="C288" s="265"/>
      <c r="D288" s="265"/>
      <c r="E288" s="265"/>
      <c r="F288" s="265"/>
      <c r="G288" s="265"/>
      <c r="H288" s="265"/>
      <c r="I288" s="265"/>
      <c r="J288" s="265"/>
      <c r="K288" s="265"/>
      <c r="L288" s="265"/>
      <c r="M288" s="265"/>
      <c r="N288" s="265"/>
      <c r="O288" s="264"/>
      <c r="P288" s="265"/>
      <c r="Q288" s="265"/>
      <c r="R288" s="265"/>
      <c r="S288" s="265"/>
    </row>
    <row r="289" spans="1:19" ht="18">
      <c r="A289" s="265"/>
      <c r="B289" s="264" t="s">
        <v>481</v>
      </c>
      <c r="C289" s="265"/>
      <c r="D289" s="265"/>
      <c r="E289" s="265"/>
      <c r="F289" s="265"/>
      <c r="G289" s="265"/>
      <c r="H289" s="265"/>
      <c r="I289" s="265"/>
      <c r="J289" s="265"/>
      <c r="K289" s="265"/>
      <c r="L289" s="265"/>
      <c r="M289" s="265"/>
      <c r="N289" s="265"/>
      <c r="O289" s="264"/>
      <c r="P289" s="265"/>
      <c r="Q289" s="265"/>
      <c r="R289" s="265"/>
      <c r="S289" s="265"/>
    </row>
    <row r="290" spans="1:19" ht="18">
      <c r="A290" s="265"/>
      <c r="B290" s="264"/>
      <c r="C290" s="265"/>
      <c r="D290" s="265"/>
      <c r="E290" s="265"/>
      <c r="F290" s="265"/>
      <c r="G290" s="265"/>
      <c r="H290" s="265"/>
      <c r="I290" s="265"/>
      <c r="J290" s="265"/>
      <c r="K290" s="265"/>
      <c r="L290" s="265"/>
      <c r="M290" s="265"/>
      <c r="N290" s="265"/>
      <c r="O290" s="264"/>
      <c r="P290" s="265"/>
      <c r="Q290" s="265"/>
      <c r="R290" s="265"/>
      <c r="S290" s="265"/>
    </row>
    <row r="291" spans="1:19" ht="18">
      <c r="A291" s="265"/>
      <c r="B291" s="265"/>
      <c r="C291" s="265"/>
      <c r="D291" s="265"/>
      <c r="E291" s="265"/>
      <c r="F291" s="265"/>
      <c r="G291" s="265"/>
      <c r="H291" s="265"/>
      <c r="I291" s="265"/>
      <c r="J291" s="265"/>
      <c r="K291" s="265"/>
      <c r="L291" s="265"/>
      <c r="M291" s="265"/>
      <c r="N291" s="265"/>
      <c r="O291" s="264"/>
      <c r="P291" s="265"/>
      <c r="Q291" s="265"/>
      <c r="R291" s="265"/>
      <c r="S291" s="265"/>
    </row>
    <row r="292" spans="1:19" ht="18">
      <c r="A292" s="265"/>
      <c r="B292" s="264" t="s">
        <v>477</v>
      </c>
      <c r="C292" s="265"/>
      <c r="D292" s="265"/>
      <c r="E292" s="265"/>
      <c r="F292" s="265"/>
      <c r="G292" s="265"/>
      <c r="H292" s="265"/>
      <c r="I292" s="265"/>
      <c r="J292" s="265"/>
      <c r="K292" s="265"/>
      <c r="L292" s="265"/>
      <c r="M292" s="265"/>
      <c r="N292" s="265"/>
      <c r="O292" s="265"/>
      <c r="P292" s="265"/>
      <c r="Q292" s="265"/>
      <c r="R292" s="265"/>
      <c r="S292" s="265"/>
    </row>
    <row r="293" spans="1:19" ht="18">
      <c r="A293" s="265"/>
      <c r="B293" s="264"/>
      <c r="C293" s="265"/>
      <c r="D293" s="265"/>
      <c r="E293" s="265"/>
      <c r="F293" s="265"/>
      <c r="G293" s="265"/>
      <c r="H293" s="265"/>
      <c r="I293" s="265"/>
      <c r="J293" s="265"/>
      <c r="K293" s="265"/>
      <c r="L293" s="265"/>
      <c r="M293" s="265"/>
      <c r="N293" s="265"/>
      <c r="O293" s="265"/>
      <c r="P293" s="265"/>
      <c r="Q293" s="265"/>
      <c r="R293" s="265"/>
      <c r="S293" s="265"/>
    </row>
    <row r="294" spans="1:19" ht="18">
      <c r="A294" s="265"/>
      <c r="B294" s="264"/>
      <c r="C294" s="265"/>
      <c r="D294" s="265"/>
      <c r="E294" s="265"/>
      <c r="F294" s="265"/>
      <c r="G294" s="265"/>
      <c r="H294" s="265"/>
      <c r="I294" s="265"/>
      <c r="J294" s="265"/>
      <c r="K294" s="265"/>
      <c r="L294" s="265"/>
      <c r="M294" s="265"/>
      <c r="N294" s="265"/>
      <c r="O294" s="265"/>
      <c r="P294" s="265"/>
      <c r="Q294" s="265"/>
      <c r="R294" s="265"/>
      <c r="S294" s="265"/>
    </row>
    <row r="295" spans="1:19" ht="18">
      <c r="A295" s="265"/>
      <c r="B295" s="264"/>
      <c r="C295" s="265"/>
      <c r="D295" s="265"/>
      <c r="E295" s="265"/>
      <c r="F295" s="265"/>
      <c r="G295" s="265"/>
      <c r="H295" s="265"/>
      <c r="I295" s="265"/>
      <c r="J295" s="265"/>
      <c r="K295" s="265"/>
      <c r="L295" s="265"/>
      <c r="M295" s="265"/>
      <c r="N295" s="265"/>
      <c r="O295" s="265"/>
      <c r="P295" s="265"/>
      <c r="Q295" s="265"/>
      <c r="R295" s="265"/>
      <c r="S295" s="265"/>
    </row>
    <row r="296" spans="1:19" ht="18">
      <c r="A296" s="272"/>
      <c r="B296" s="272" t="s">
        <v>214</v>
      </c>
      <c r="C296" s="272"/>
      <c r="D296" s="272"/>
      <c r="E296" s="272"/>
      <c r="F296" s="272"/>
      <c r="G296" s="272"/>
      <c r="H296" s="272"/>
      <c r="I296" s="272"/>
      <c r="J296" s="272"/>
      <c r="K296" s="272"/>
      <c r="L296" s="272"/>
      <c r="M296" s="272"/>
      <c r="N296" s="272"/>
      <c r="O296" s="272"/>
      <c r="P296" s="272"/>
      <c r="Q296" s="272"/>
      <c r="R296" s="272"/>
      <c r="S296" s="272"/>
    </row>
    <row r="297" spans="1:19" ht="18">
      <c r="A297" s="265"/>
      <c r="B297" s="265"/>
      <c r="C297" s="265"/>
      <c r="D297" s="265"/>
      <c r="E297" s="265"/>
      <c r="F297" s="265"/>
      <c r="G297" s="265"/>
      <c r="H297" s="265"/>
      <c r="I297" s="265"/>
      <c r="J297" s="265"/>
      <c r="K297" s="265"/>
      <c r="L297" s="265"/>
      <c r="M297" s="265"/>
      <c r="N297" s="265"/>
      <c r="O297" s="265"/>
      <c r="P297" s="265"/>
      <c r="Q297" s="265"/>
      <c r="R297" s="265"/>
      <c r="S297" s="265"/>
    </row>
    <row r="298" spans="1:19" ht="18">
      <c r="A298" s="265"/>
      <c r="B298" s="264" t="s">
        <v>215</v>
      </c>
      <c r="C298" s="265"/>
      <c r="D298" s="265"/>
      <c r="E298" s="265"/>
      <c r="F298" s="265"/>
      <c r="G298" s="265"/>
      <c r="H298" s="265"/>
      <c r="I298" s="265"/>
      <c r="J298" s="265"/>
      <c r="K298" s="265"/>
      <c r="L298" s="265"/>
      <c r="M298" s="265"/>
      <c r="N298" s="265"/>
      <c r="O298" s="265"/>
      <c r="P298" s="265"/>
      <c r="Q298" s="265"/>
      <c r="R298" s="265"/>
      <c r="S298" s="265"/>
    </row>
    <row r="299" spans="1:19" ht="18">
      <c r="A299" s="265"/>
      <c r="B299" s="264" t="s">
        <v>216</v>
      </c>
      <c r="C299" s="265"/>
      <c r="D299" s="265"/>
      <c r="E299" s="265"/>
      <c r="F299" s="265"/>
      <c r="G299" s="265"/>
      <c r="H299" s="265"/>
      <c r="I299" s="265"/>
      <c r="J299" s="265"/>
      <c r="K299" s="265"/>
      <c r="L299" s="265"/>
      <c r="M299" s="265"/>
      <c r="N299" s="265"/>
      <c r="O299" s="265"/>
      <c r="P299" s="265"/>
      <c r="Q299" s="265"/>
      <c r="R299" s="265"/>
      <c r="S299" s="265"/>
    </row>
    <row r="300" spans="1:19" ht="18">
      <c r="A300" s="265"/>
      <c r="B300" s="264" t="s">
        <v>217</v>
      </c>
      <c r="C300" s="265"/>
      <c r="D300" s="265"/>
      <c r="E300" s="265"/>
      <c r="F300" s="265"/>
      <c r="G300" s="265"/>
      <c r="H300" s="265"/>
      <c r="I300" s="265"/>
      <c r="J300" s="265"/>
      <c r="K300" s="265"/>
      <c r="L300" s="265"/>
      <c r="M300" s="265"/>
      <c r="N300" s="265"/>
      <c r="O300" s="265"/>
      <c r="P300" s="265"/>
      <c r="Q300" s="265"/>
      <c r="R300" s="265"/>
      <c r="S300" s="265"/>
    </row>
    <row r="301" spans="1:19" ht="18">
      <c r="A301" s="265"/>
      <c r="B301" s="265"/>
      <c r="C301" s="265"/>
      <c r="D301" s="265"/>
      <c r="E301" s="265"/>
      <c r="F301" s="265"/>
      <c r="G301" s="265"/>
      <c r="H301" s="265"/>
      <c r="I301" s="265"/>
      <c r="J301" s="265"/>
      <c r="K301" s="265"/>
      <c r="L301" s="265"/>
      <c r="M301" s="265"/>
      <c r="N301" s="265"/>
      <c r="O301" s="265"/>
      <c r="P301" s="265"/>
      <c r="Q301" s="265"/>
      <c r="R301" s="265"/>
      <c r="S301" s="265"/>
    </row>
    <row r="302" spans="1:19" ht="18">
      <c r="A302" s="272"/>
      <c r="B302" s="272" t="s">
        <v>218</v>
      </c>
      <c r="C302" s="272"/>
      <c r="D302" s="272"/>
      <c r="E302" s="272"/>
      <c r="F302" s="272"/>
      <c r="G302" s="272"/>
      <c r="H302" s="272"/>
      <c r="I302" s="272"/>
      <c r="J302" s="272"/>
      <c r="K302" s="272"/>
      <c r="L302" s="272"/>
      <c r="M302" s="272"/>
      <c r="N302" s="272"/>
      <c r="O302" s="272"/>
      <c r="P302" s="272"/>
      <c r="Q302" s="272"/>
      <c r="R302" s="272"/>
      <c r="S302" s="272"/>
    </row>
    <row r="303" spans="1:19" ht="18">
      <c r="A303" s="265"/>
      <c r="B303" s="265"/>
      <c r="C303" s="265"/>
      <c r="D303" s="265"/>
      <c r="E303" s="265"/>
      <c r="F303" s="265"/>
      <c r="G303" s="265"/>
      <c r="H303" s="265"/>
      <c r="I303" s="265"/>
      <c r="J303" s="265"/>
      <c r="K303" s="265"/>
      <c r="L303" s="265"/>
      <c r="M303" s="265"/>
      <c r="N303" s="265"/>
      <c r="O303" s="265"/>
      <c r="P303" s="265"/>
      <c r="Q303" s="265"/>
      <c r="R303" s="265"/>
      <c r="S303" s="265"/>
    </row>
    <row r="304" spans="1:19" ht="18">
      <c r="A304" s="265"/>
      <c r="B304" s="264" t="s">
        <v>219</v>
      </c>
      <c r="C304" s="265"/>
      <c r="D304" s="265"/>
      <c r="E304" s="265"/>
      <c r="F304" s="265"/>
      <c r="G304" s="265"/>
      <c r="H304" s="265"/>
      <c r="I304" s="265"/>
      <c r="J304" s="265"/>
      <c r="K304" s="265"/>
      <c r="L304" s="265"/>
      <c r="M304" s="265"/>
      <c r="N304" s="265"/>
      <c r="O304" s="265"/>
      <c r="P304" s="265"/>
      <c r="Q304" s="265"/>
      <c r="R304" s="265"/>
      <c r="S304" s="265"/>
    </row>
    <row r="305" spans="1:19" ht="18">
      <c r="A305" s="265"/>
      <c r="B305" s="265"/>
      <c r="C305" s="265"/>
      <c r="D305" s="265"/>
      <c r="E305" s="265"/>
      <c r="F305" s="265"/>
      <c r="G305" s="265"/>
      <c r="H305" s="265"/>
      <c r="I305" s="265"/>
      <c r="J305" s="265"/>
      <c r="K305" s="265"/>
      <c r="L305" s="265"/>
      <c r="M305" s="265"/>
      <c r="N305" s="265"/>
      <c r="O305" s="265"/>
      <c r="P305" s="265"/>
      <c r="Q305" s="265"/>
      <c r="R305" s="265"/>
      <c r="S305" s="265"/>
    </row>
    <row r="306" spans="1:19" ht="18">
      <c r="A306" s="265"/>
      <c r="B306" s="264" t="s">
        <v>381</v>
      </c>
      <c r="C306" s="265"/>
      <c r="D306" s="265"/>
      <c r="E306" s="265"/>
      <c r="F306" s="265"/>
      <c r="G306" s="265"/>
      <c r="H306" s="265"/>
      <c r="I306" s="265"/>
      <c r="J306" s="265"/>
      <c r="K306" s="265"/>
      <c r="L306" s="265"/>
      <c r="M306" s="265"/>
      <c r="N306" s="265"/>
      <c r="O306" s="265"/>
      <c r="P306" s="265"/>
      <c r="Q306" s="265"/>
      <c r="R306" s="265"/>
      <c r="S306" s="265"/>
    </row>
    <row r="307" spans="1:19" ht="18">
      <c r="A307" s="265"/>
      <c r="B307" s="264" t="s">
        <v>382</v>
      </c>
      <c r="C307" s="265"/>
      <c r="D307" s="265"/>
      <c r="E307" s="265"/>
      <c r="F307" s="265"/>
      <c r="G307" s="265"/>
      <c r="H307" s="265"/>
      <c r="I307" s="265"/>
      <c r="J307" s="265"/>
      <c r="K307" s="265"/>
      <c r="L307" s="265"/>
      <c r="M307" s="265"/>
      <c r="N307" s="265"/>
      <c r="O307" s="265"/>
      <c r="P307" s="265"/>
      <c r="Q307" s="265"/>
      <c r="R307" s="265"/>
      <c r="S307" s="265"/>
    </row>
    <row r="308" spans="1:19" ht="18">
      <c r="A308" s="265"/>
      <c r="B308" s="264" t="s">
        <v>383</v>
      </c>
      <c r="C308" s="265"/>
      <c r="D308" s="265"/>
      <c r="E308" s="265"/>
      <c r="F308" s="265"/>
      <c r="G308" s="265"/>
      <c r="H308" s="265"/>
      <c r="I308" s="265"/>
      <c r="J308" s="265"/>
      <c r="K308" s="265"/>
      <c r="L308" s="265"/>
      <c r="M308" s="265"/>
      <c r="N308" s="265"/>
      <c r="O308" s="265"/>
      <c r="P308" s="265"/>
      <c r="Q308" s="265"/>
      <c r="R308" s="265"/>
      <c r="S308" s="265"/>
    </row>
    <row r="309" spans="1:19" ht="18">
      <c r="A309" s="265"/>
      <c r="B309" s="265"/>
      <c r="C309" s="265"/>
      <c r="D309" s="265"/>
      <c r="E309" s="265"/>
      <c r="F309" s="265"/>
      <c r="G309" s="265"/>
      <c r="H309" s="265"/>
      <c r="I309" s="265"/>
      <c r="J309" s="265"/>
      <c r="K309" s="265"/>
      <c r="L309" s="265"/>
      <c r="M309" s="265"/>
      <c r="N309" s="265"/>
      <c r="O309" s="264"/>
      <c r="P309" s="265"/>
      <c r="Q309" s="265"/>
      <c r="R309" s="265"/>
      <c r="S309" s="265"/>
    </row>
    <row r="310" spans="1:19" ht="18">
      <c r="A310" s="265"/>
      <c r="B310" s="264" t="s">
        <v>259</v>
      </c>
      <c r="C310" s="265"/>
      <c r="D310" s="265"/>
      <c r="E310" s="265"/>
      <c r="F310" s="265"/>
      <c r="G310" s="265"/>
      <c r="H310" s="265"/>
      <c r="I310" s="265"/>
      <c r="J310" s="265"/>
      <c r="K310" s="265"/>
      <c r="L310" s="265"/>
      <c r="M310" s="265"/>
      <c r="N310" s="265"/>
      <c r="O310" s="265"/>
      <c r="P310" s="265"/>
      <c r="Q310" s="265"/>
      <c r="R310" s="265"/>
      <c r="S310" s="265"/>
    </row>
    <row r="311" spans="1:19" ht="18">
      <c r="A311" s="265"/>
      <c r="B311" s="265"/>
      <c r="C311" s="265"/>
      <c r="D311" s="265"/>
      <c r="E311" s="265"/>
      <c r="F311" s="265"/>
      <c r="G311" s="265"/>
      <c r="H311" s="265"/>
      <c r="I311" s="265"/>
      <c r="J311" s="265"/>
      <c r="K311" s="265"/>
      <c r="L311" s="265"/>
      <c r="M311" s="265"/>
      <c r="N311" s="265"/>
      <c r="O311" s="265"/>
      <c r="P311" s="265"/>
      <c r="Q311" s="265"/>
      <c r="R311" s="265"/>
      <c r="S311" s="265"/>
    </row>
    <row r="312" spans="1:19" ht="24" customHeight="1">
      <c r="A312" s="261"/>
      <c r="B312" s="270" t="s">
        <v>403</v>
      </c>
      <c r="C312" s="261"/>
      <c r="D312" s="261"/>
      <c r="E312" s="261"/>
      <c r="F312" s="261"/>
      <c r="G312" s="261"/>
      <c r="H312" s="261"/>
      <c r="I312" s="261"/>
      <c r="J312" s="261"/>
      <c r="K312" s="261"/>
      <c r="L312" s="261"/>
      <c r="M312" s="261"/>
      <c r="N312" s="261"/>
      <c r="O312" s="261"/>
      <c r="P312" s="261"/>
      <c r="Q312" s="261"/>
      <c r="R312" s="261"/>
      <c r="S312" s="261"/>
    </row>
    <row r="313" spans="1:19" ht="18">
      <c r="A313" s="265"/>
      <c r="B313" s="265"/>
      <c r="C313" s="265"/>
      <c r="D313" s="265"/>
      <c r="E313" s="265"/>
      <c r="F313" s="265"/>
      <c r="G313" s="265"/>
      <c r="H313" s="265"/>
      <c r="I313" s="265"/>
      <c r="J313" s="265"/>
      <c r="K313" s="265"/>
      <c r="L313" s="265"/>
      <c r="M313" s="265"/>
      <c r="N313" s="265"/>
      <c r="O313" s="354"/>
      <c r="P313" s="265"/>
      <c r="Q313" s="265"/>
      <c r="R313" s="265"/>
      <c r="S313" s="265"/>
    </row>
    <row r="314" spans="1:19" ht="18">
      <c r="A314" s="265"/>
      <c r="B314" s="265" t="s">
        <v>299</v>
      </c>
      <c r="C314" s="265"/>
      <c r="D314" s="265"/>
      <c r="E314" s="265"/>
      <c r="F314" s="265"/>
      <c r="G314" s="265"/>
      <c r="H314" s="265"/>
      <c r="I314" s="265"/>
      <c r="J314" s="265"/>
      <c r="K314" s="265"/>
      <c r="L314" s="265"/>
      <c r="M314" s="265"/>
      <c r="N314" s="265"/>
      <c r="O314" s="264"/>
      <c r="P314" s="265"/>
      <c r="Q314" s="265"/>
      <c r="R314" s="265"/>
      <c r="S314" s="265"/>
    </row>
    <row r="315" spans="1:19" ht="18">
      <c r="A315" s="265"/>
      <c r="B315" s="265"/>
      <c r="C315" s="265"/>
      <c r="D315" s="265"/>
      <c r="E315" s="265"/>
      <c r="F315" s="265"/>
      <c r="G315" s="265"/>
      <c r="H315" s="265"/>
      <c r="I315" s="265"/>
      <c r="J315" s="265"/>
      <c r="K315" s="265"/>
      <c r="L315" s="265"/>
      <c r="M315" s="265"/>
      <c r="N315" s="265"/>
      <c r="O315" s="264"/>
      <c r="P315" s="265"/>
      <c r="Q315" s="265"/>
      <c r="R315" s="265"/>
      <c r="S315" s="265"/>
    </row>
    <row r="316" spans="1:19" ht="18">
      <c r="A316" s="265"/>
      <c r="B316" s="265" t="s">
        <v>474</v>
      </c>
      <c r="C316" s="265"/>
      <c r="D316" s="265"/>
      <c r="E316" s="265"/>
      <c r="F316" s="265"/>
      <c r="G316" s="265"/>
      <c r="H316" s="265"/>
      <c r="I316" s="265"/>
      <c r="J316" s="265"/>
      <c r="K316" s="265"/>
      <c r="L316" s="265"/>
      <c r="M316" s="265"/>
      <c r="N316" s="265"/>
      <c r="O316" s="264"/>
      <c r="P316" s="265"/>
      <c r="Q316" s="265"/>
      <c r="R316" s="265"/>
      <c r="S316" s="265"/>
    </row>
    <row r="317" spans="1:19" ht="18">
      <c r="A317" s="265"/>
      <c r="B317" s="265"/>
      <c r="C317" s="265"/>
      <c r="D317" s="265"/>
      <c r="E317" s="265"/>
      <c r="F317" s="265"/>
      <c r="G317" s="265"/>
      <c r="H317" s="265"/>
      <c r="I317" s="265"/>
      <c r="J317" s="265"/>
      <c r="K317" s="265"/>
      <c r="L317" s="265"/>
      <c r="M317" s="265"/>
      <c r="N317" s="265"/>
      <c r="O317" s="264"/>
      <c r="P317" s="265"/>
      <c r="Q317" s="265"/>
      <c r="R317" s="265"/>
      <c r="S317" s="265"/>
    </row>
    <row r="318" spans="1:19" ht="18">
      <c r="A318" s="265"/>
      <c r="B318" s="265" t="s">
        <v>479</v>
      </c>
      <c r="C318" s="265"/>
      <c r="D318" s="265"/>
      <c r="E318" s="265"/>
      <c r="F318" s="265"/>
      <c r="G318" s="265"/>
      <c r="H318" s="265"/>
      <c r="I318" s="265"/>
      <c r="J318" s="265"/>
      <c r="K318" s="265"/>
      <c r="L318" s="265"/>
      <c r="M318" s="265"/>
      <c r="N318" s="265"/>
      <c r="O318" s="264"/>
      <c r="P318" s="265"/>
      <c r="Q318" s="265"/>
      <c r="R318" s="265"/>
      <c r="S318" s="265"/>
    </row>
    <row r="319" spans="1:19" ht="18">
      <c r="A319" s="265"/>
      <c r="B319" s="265" t="s">
        <v>300</v>
      </c>
      <c r="C319" s="265"/>
      <c r="D319" s="265"/>
      <c r="E319" s="265"/>
      <c r="F319" s="265"/>
      <c r="G319" s="265"/>
      <c r="H319" s="265"/>
      <c r="I319" s="265"/>
      <c r="J319" s="265"/>
      <c r="K319" s="265"/>
      <c r="L319" s="265"/>
      <c r="M319" s="265"/>
      <c r="N319" s="265"/>
      <c r="O319" s="264"/>
      <c r="P319" s="265"/>
      <c r="Q319" s="265"/>
      <c r="R319" s="265"/>
      <c r="S319" s="265"/>
    </row>
    <row r="320" spans="1:19" ht="18">
      <c r="A320" s="265"/>
      <c r="B320" s="265"/>
      <c r="C320" s="265"/>
      <c r="D320" s="265"/>
      <c r="E320" s="265"/>
      <c r="F320" s="265"/>
      <c r="G320" s="265"/>
      <c r="H320" s="265"/>
      <c r="I320" s="265"/>
      <c r="J320" s="265"/>
      <c r="K320" s="265"/>
      <c r="L320" s="265"/>
      <c r="M320" s="265"/>
      <c r="N320" s="265"/>
      <c r="O320" s="264"/>
      <c r="P320" s="265"/>
      <c r="Q320" s="265"/>
      <c r="R320" s="265"/>
      <c r="S320" s="265"/>
    </row>
    <row r="321" spans="1:19" ht="18">
      <c r="A321" s="265"/>
      <c r="B321" s="265" t="s">
        <v>475</v>
      </c>
      <c r="C321" s="265"/>
      <c r="D321" s="265"/>
      <c r="E321" s="265"/>
      <c r="F321" s="265"/>
      <c r="G321" s="265"/>
      <c r="H321" s="265"/>
      <c r="I321" s="265"/>
      <c r="J321" s="265"/>
      <c r="K321" s="265"/>
      <c r="L321" s="265"/>
      <c r="M321" s="265"/>
      <c r="N321" s="265"/>
      <c r="O321" s="264"/>
      <c r="P321" s="265"/>
      <c r="Q321" s="265"/>
      <c r="R321" s="265"/>
      <c r="S321" s="265"/>
    </row>
    <row r="322" spans="1:19" ht="18">
      <c r="A322" s="265"/>
      <c r="B322" s="265"/>
      <c r="C322" s="265"/>
      <c r="D322" s="265"/>
      <c r="E322" s="265"/>
      <c r="F322" s="265"/>
      <c r="G322" s="265"/>
      <c r="H322" s="265"/>
      <c r="I322" s="265"/>
      <c r="J322" s="265"/>
      <c r="K322" s="265"/>
      <c r="L322" s="265"/>
      <c r="M322" s="265"/>
      <c r="N322" s="265"/>
      <c r="O322" s="264"/>
      <c r="P322" s="265"/>
      <c r="Q322" s="265"/>
      <c r="R322" s="265"/>
      <c r="S322" s="265"/>
    </row>
    <row r="323" spans="1:19" ht="18">
      <c r="A323" s="265"/>
      <c r="B323" s="265" t="s">
        <v>329</v>
      </c>
      <c r="C323" s="265"/>
      <c r="D323" s="265"/>
      <c r="E323" s="265"/>
      <c r="F323" s="265"/>
      <c r="G323" s="265"/>
      <c r="H323" s="265"/>
      <c r="I323" s="265"/>
      <c r="J323" s="265"/>
      <c r="K323" s="265"/>
      <c r="L323" s="265"/>
      <c r="M323" s="265"/>
      <c r="N323" s="265"/>
      <c r="O323" s="264"/>
      <c r="P323" s="265"/>
      <c r="Q323" s="265"/>
      <c r="R323" s="265"/>
      <c r="S323" s="265"/>
    </row>
    <row r="324" spans="1:19" ht="18">
      <c r="A324" s="265"/>
      <c r="B324" s="265"/>
      <c r="C324" s="265"/>
      <c r="D324" s="265"/>
      <c r="E324" s="265"/>
      <c r="F324" s="265"/>
      <c r="G324" s="265"/>
      <c r="H324" s="265"/>
      <c r="I324" s="265"/>
      <c r="J324" s="265"/>
      <c r="K324" s="265"/>
      <c r="L324" s="265"/>
      <c r="M324" s="265"/>
      <c r="N324" s="265"/>
      <c r="O324" s="265"/>
      <c r="P324" s="265"/>
      <c r="Q324" s="265"/>
      <c r="R324" s="265"/>
      <c r="S324" s="265"/>
    </row>
    <row r="325" spans="1:19" ht="18">
      <c r="A325" s="265"/>
      <c r="B325" s="265" t="s">
        <v>301</v>
      </c>
      <c r="C325" s="265"/>
      <c r="D325" s="265"/>
      <c r="E325" s="265"/>
      <c r="F325" s="265"/>
      <c r="G325" s="265"/>
      <c r="H325" s="265"/>
      <c r="I325" s="265"/>
      <c r="J325" s="265"/>
      <c r="K325" s="265"/>
      <c r="L325" s="265"/>
      <c r="M325" s="265"/>
      <c r="N325" s="265"/>
      <c r="O325" s="264"/>
      <c r="P325" s="265"/>
      <c r="Q325" s="265"/>
      <c r="R325" s="265"/>
      <c r="S325" s="265"/>
    </row>
    <row r="326" spans="1:19" ht="18">
      <c r="A326" s="265"/>
      <c r="B326" s="265" t="s">
        <v>302</v>
      </c>
      <c r="C326" s="265"/>
      <c r="D326" s="265"/>
      <c r="E326" s="265"/>
      <c r="F326" s="265"/>
      <c r="G326" s="265"/>
      <c r="H326" s="265"/>
      <c r="I326" s="265"/>
      <c r="J326" s="265"/>
      <c r="K326" s="265"/>
      <c r="L326" s="265"/>
      <c r="M326" s="265"/>
      <c r="N326" s="265"/>
      <c r="O326" s="264"/>
      <c r="P326" s="265"/>
      <c r="Q326" s="265"/>
      <c r="R326" s="265"/>
      <c r="S326" s="265"/>
    </row>
    <row r="327" spans="1:19" ht="18">
      <c r="A327" s="265"/>
      <c r="B327" s="264"/>
      <c r="C327" s="265"/>
      <c r="D327" s="265"/>
      <c r="E327" s="265"/>
      <c r="F327" s="265"/>
      <c r="G327" s="265"/>
      <c r="H327" s="265"/>
      <c r="I327" s="265"/>
      <c r="J327" s="265"/>
      <c r="K327" s="265"/>
      <c r="L327" s="265"/>
      <c r="M327" s="265"/>
      <c r="N327" s="265"/>
      <c r="O327" s="264"/>
      <c r="P327" s="265"/>
      <c r="Q327" s="265"/>
      <c r="R327" s="265"/>
      <c r="S327" s="265"/>
    </row>
    <row r="328" spans="1:19" ht="18">
      <c r="A328" s="265"/>
      <c r="B328" s="264" t="s">
        <v>316</v>
      </c>
      <c r="C328" s="265"/>
      <c r="D328" s="265"/>
      <c r="E328" s="265"/>
      <c r="F328" s="265"/>
      <c r="G328" s="265"/>
      <c r="H328" s="265"/>
      <c r="I328" s="265"/>
      <c r="J328" s="265"/>
      <c r="K328" s="265"/>
      <c r="L328" s="265"/>
      <c r="M328" s="265"/>
      <c r="N328" s="265"/>
      <c r="O328" s="264"/>
      <c r="P328" s="265"/>
      <c r="Q328" s="265"/>
      <c r="R328" s="265"/>
      <c r="S328" s="265"/>
    </row>
    <row r="329" spans="1:19" ht="18">
      <c r="A329" s="265"/>
      <c r="B329" s="265"/>
      <c r="C329" s="265"/>
      <c r="D329" s="265"/>
      <c r="E329" s="265"/>
      <c r="F329" s="265"/>
      <c r="G329" s="265"/>
      <c r="H329" s="265"/>
      <c r="I329" s="265"/>
      <c r="J329" s="265"/>
      <c r="K329" s="265"/>
      <c r="L329" s="265"/>
      <c r="M329" s="265"/>
      <c r="N329" s="265"/>
      <c r="O329" s="265"/>
      <c r="P329" s="265"/>
      <c r="Q329" s="265"/>
      <c r="R329" s="265"/>
      <c r="S329" s="265"/>
    </row>
    <row r="330" spans="1:19" ht="18">
      <c r="A330" s="265"/>
      <c r="B330" s="264" t="s">
        <v>221</v>
      </c>
      <c r="C330" s="265"/>
      <c r="D330" s="265"/>
      <c r="E330" s="265"/>
      <c r="F330" s="265"/>
      <c r="G330" s="265"/>
      <c r="H330" s="265"/>
      <c r="I330" s="265"/>
      <c r="J330" s="265"/>
      <c r="K330" s="265"/>
      <c r="L330" s="265"/>
      <c r="M330" s="265"/>
      <c r="N330" s="265"/>
      <c r="O330" s="264"/>
      <c r="P330" s="265"/>
      <c r="Q330" s="265"/>
      <c r="R330" s="265"/>
      <c r="S330" s="265"/>
    </row>
    <row r="331" spans="1:19" ht="18">
      <c r="A331" s="265"/>
      <c r="B331" s="265"/>
      <c r="C331" s="265"/>
      <c r="D331" s="265"/>
      <c r="E331" s="265"/>
      <c r="F331" s="265"/>
      <c r="G331" s="265"/>
      <c r="H331" s="265"/>
      <c r="I331" s="265"/>
      <c r="J331" s="265"/>
      <c r="K331" s="265"/>
      <c r="L331" s="265"/>
      <c r="M331" s="265"/>
      <c r="N331" s="265"/>
      <c r="O331" s="265"/>
      <c r="P331" s="265"/>
      <c r="Q331" s="265"/>
      <c r="R331" s="265"/>
      <c r="S331" s="265"/>
    </row>
    <row r="332" spans="1:19" ht="18">
      <c r="A332" s="265"/>
      <c r="B332" s="264" t="s">
        <v>222</v>
      </c>
      <c r="C332" s="265"/>
      <c r="D332" s="265"/>
      <c r="E332" s="265"/>
      <c r="F332" s="265"/>
      <c r="G332" s="265"/>
      <c r="H332" s="265"/>
      <c r="I332" s="265"/>
      <c r="J332" s="265"/>
      <c r="K332" s="265"/>
      <c r="L332" s="265"/>
      <c r="M332" s="265"/>
      <c r="N332" s="265"/>
      <c r="O332" s="264"/>
      <c r="P332" s="265"/>
      <c r="Q332" s="265"/>
      <c r="R332" s="265"/>
      <c r="S332" s="265"/>
    </row>
    <row r="333" spans="1:19" ht="18">
      <c r="A333" s="265"/>
      <c r="B333" s="264" t="s">
        <v>223</v>
      </c>
      <c r="C333" s="265"/>
      <c r="D333" s="265"/>
      <c r="E333" s="265"/>
      <c r="F333" s="265"/>
      <c r="G333" s="265"/>
      <c r="H333" s="265"/>
      <c r="I333" s="265"/>
      <c r="J333" s="265"/>
      <c r="K333" s="265"/>
      <c r="L333" s="265"/>
      <c r="M333" s="265"/>
      <c r="N333" s="265"/>
      <c r="O333" s="264"/>
      <c r="P333" s="265"/>
      <c r="Q333" s="265"/>
      <c r="R333" s="265"/>
      <c r="S333" s="265"/>
    </row>
    <row r="334" spans="1:19" ht="18">
      <c r="A334" s="265"/>
      <c r="B334" s="264"/>
      <c r="C334" s="265"/>
      <c r="D334" s="265"/>
      <c r="E334" s="265"/>
      <c r="F334" s="265"/>
      <c r="G334" s="265"/>
      <c r="H334" s="265"/>
      <c r="I334" s="265"/>
      <c r="J334" s="265"/>
      <c r="K334" s="265"/>
      <c r="L334" s="265"/>
      <c r="M334" s="265"/>
      <c r="N334" s="265"/>
      <c r="O334" s="264"/>
      <c r="P334" s="265"/>
      <c r="Q334" s="265"/>
      <c r="R334" s="265"/>
      <c r="S334" s="265"/>
    </row>
    <row r="335" spans="1:19" ht="18">
      <c r="A335" s="272"/>
      <c r="B335" s="272" t="s">
        <v>225</v>
      </c>
      <c r="C335" s="272"/>
      <c r="D335" s="272"/>
      <c r="E335" s="272"/>
      <c r="F335" s="272"/>
      <c r="G335" s="272"/>
      <c r="H335" s="272"/>
      <c r="I335" s="272"/>
      <c r="J335" s="272"/>
      <c r="K335" s="272"/>
      <c r="L335" s="272"/>
      <c r="M335" s="272"/>
      <c r="N335" s="272"/>
      <c r="O335" s="272"/>
      <c r="P335" s="272"/>
      <c r="Q335" s="272"/>
      <c r="R335" s="272"/>
      <c r="S335" s="272"/>
    </row>
    <row r="336" spans="1:19" ht="18">
      <c r="A336" s="265"/>
      <c r="B336" s="265"/>
      <c r="C336" s="265"/>
      <c r="D336" s="265"/>
      <c r="E336" s="265"/>
      <c r="F336" s="265"/>
      <c r="G336" s="265"/>
      <c r="H336" s="265"/>
      <c r="I336" s="265"/>
      <c r="J336" s="265"/>
      <c r="K336" s="265"/>
      <c r="L336" s="265"/>
      <c r="M336" s="265"/>
      <c r="N336" s="265"/>
      <c r="O336" s="264"/>
      <c r="P336" s="265"/>
      <c r="Q336" s="265"/>
      <c r="R336" s="265"/>
      <c r="S336" s="265"/>
    </row>
    <row r="337" spans="1:19" ht="18">
      <c r="A337" s="265"/>
      <c r="B337" s="264" t="s">
        <v>319</v>
      </c>
      <c r="C337" s="265"/>
      <c r="D337" s="265"/>
      <c r="E337" s="265"/>
      <c r="F337" s="265"/>
      <c r="G337" s="265"/>
      <c r="H337" s="265"/>
      <c r="I337" s="265"/>
      <c r="J337" s="265"/>
      <c r="K337" s="265"/>
      <c r="L337" s="265"/>
      <c r="M337" s="265"/>
      <c r="N337" s="265"/>
      <c r="O337" s="264"/>
      <c r="P337" s="265"/>
      <c r="Q337" s="265"/>
      <c r="R337" s="265"/>
      <c r="S337" s="265"/>
    </row>
    <row r="338" spans="1:19" ht="18">
      <c r="A338" s="265"/>
      <c r="B338" s="265"/>
      <c r="C338" s="265"/>
      <c r="D338" s="265"/>
      <c r="E338" s="265"/>
      <c r="F338" s="265"/>
      <c r="G338" s="265"/>
      <c r="H338" s="265"/>
      <c r="I338" s="265"/>
      <c r="J338" s="265"/>
      <c r="K338" s="265"/>
      <c r="L338" s="265"/>
      <c r="M338" s="265"/>
      <c r="N338" s="265"/>
      <c r="O338" s="264"/>
      <c r="P338" s="265"/>
      <c r="Q338" s="265"/>
      <c r="R338" s="265"/>
      <c r="S338" s="265"/>
    </row>
    <row r="339" spans="1:19" ht="18">
      <c r="A339" s="265"/>
      <c r="B339" s="264" t="s">
        <v>391</v>
      </c>
      <c r="C339" s="265"/>
      <c r="D339" s="265"/>
      <c r="E339" s="265"/>
      <c r="F339" s="265"/>
      <c r="G339" s="265"/>
      <c r="H339" s="265"/>
      <c r="I339" s="265"/>
      <c r="J339" s="265"/>
      <c r="K339" s="265"/>
      <c r="L339" s="265"/>
      <c r="M339" s="265"/>
      <c r="N339" s="265"/>
      <c r="O339" s="264"/>
      <c r="P339" s="265"/>
      <c r="Q339" s="265"/>
      <c r="R339" s="265"/>
      <c r="S339" s="265"/>
    </row>
    <row r="340" spans="1:19" ht="18">
      <c r="A340" s="265"/>
      <c r="B340" s="264"/>
      <c r="C340" s="265"/>
      <c r="D340" s="265"/>
      <c r="E340" s="265"/>
      <c r="F340" s="265"/>
      <c r="G340" s="265"/>
      <c r="H340" s="265"/>
      <c r="I340" s="265"/>
      <c r="J340" s="265"/>
      <c r="K340" s="265"/>
      <c r="L340" s="265"/>
      <c r="M340" s="265"/>
      <c r="N340" s="265"/>
      <c r="O340" s="264"/>
      <c r="P340" s="265"/>
      <c r="Q340" s="265"/>
      <c r="R340" s="265"/>
      <c r="S340" s="265"/>
    </row>
    <row r="341" spans="1:19" ht="18">
      <c r="A341" s="265"/>
      <c r="B341" s="264" t="s">
        <v>226</v>
      </c>
      <c r="C341" s="265"/>
      <c r="D341" s="265"/>
      <c r="E341" s="265"/>
      <c r="F341" s="265"/>
      <c r="G341" s="265"/>
      <c r="H341" s="265"/>
      <c r="I341" s="265"/>
      <c r="J341" s="265"/>
      <c r="K341" s="265"/>
      <c r="L341" s="265"/>
      <c r="M341" s="265"/>
      <c r="N341" s="265"/>
      <c r="O341" s="264"/>
      <c r="P341" s="265"/>
      <c r="Q341" s="265"/>
      <c r="R341" s="265"/>
      <c r="S341" s="265"/>
    </row>
    <row r="342" spans="1:19" ht="18">
      <c r="A342" s="265"/>
      <c r="B342" s="264"/>
      <c r="C342" s="265"/>
      <c r="D342" s="265"/>
      <c r="E342" s="265"/>
      <c r="F342" s="265"/>
      <c r="G342" s="265"/>
      <c r="H342" s="265"/>
      <c r="I342" s="265"/>
      <c r="J342" s="265"/>
      <c r="K342" s="265"/>
      <c r="L342" s="265"/>
      <c r="M342" s="265"/>
      <c r="N342" s="265"/>
      <c r="O342" s="264"/>
      <c r="P342" s="265"/>
      <c r="Q342" s="265"/>
      <c r="R342" s="265"/>
      <c r="S342" s="265"/>
    </row>
    <row r="343" spans="1:19" ht="18">
      <c r="A343" s="265"/>
      <c r="B343" s="264" t="s">
        <v>320</v>
      </c>
      <c r="C343" s="265"/>
      <c r="D343" s="265"/>
      <c r="E343" s="265"/>
      <c r="F343" s="265"/>
      <c r="G343" s="265"/>
      <c r="H343" s="265"/>
      <c r="I343" s="265"/>
      <c r="J343" s="265"/>
      <c r="K343" s="265"/>
      <c r="L343" s="265"/>
      <c r="M343" s="265"/>
      <c r="N343" s="265"/>
      <c r="O343" s="264"/>
      <c r="P343" s="265"/>
      <c r="Q343" s="265"/>
      <c r="R343" s="265"/>
      <c r="S343" s="265"/>
    </row>
    <row r="344" spans="1:19" ht="18">
      <c r="A344" s="265"/>
      <c r="B344" s="264" t="s">
        <v>321</v>
      </c>
      <c r="C344" s="265"/>
      <c r="D344" s="265"/>
      <c r="E344" s="265"/>
      <c r="F344" s="265"/>
      <c r="G344" s="265"/>
      <c r="H344" s="265"/>
      <c r="I344" s="265"/>
      <c r="J344" s="265"/>
      <c r="K344" s="265"/>
      <c r="L344" s="265"/>
      <c r="M344" s="265"/>
      <c r="N344" s="265"/>
      <c r="O344" s="264"/>
      <c r="P344" s="265"/>
      <c r="Q344" s="265"/>
      <c r="R344" s="265"/>
      <c r="S344" s="265"/>
    </row>
    <row r="345" spans="1:19" ht="18">
      <c r="A345" s="265"/>
      <c r="B345" s="264" t="s">
        <v>322</v>
      </c>
      <c r="C345" s="265"/>
      <c r="D345" s="265"/>
      <c r="E345" s="265"/>
      <c r="F345" s="265"/>
      <c r="G345" s="265"/>
      <c r="H345" s="265"/>
      <c r="I345" s="265"/>
      <c r="J345" s="265"/>
      <c r="K345" s="265"/>
      <c r="L345" s="265"/>
      <c r="M345" s="265"/>
      <c r="N345" s="265"/>
      <c r="O345" s="264"/>
      <c r="P345" s="265"/>
      <c r="Q345" s="265"/>
      <c r="R345" s="265"/>
      <c r="S345" s="265"/>
    </row>
    <row r="346" spans="1:19" ht="18">
      <c r="A346" s="265"/>
      <c r="B346" s="265"/>
      <c r="C346" s="265"/>
      <c r="D346" s="265"/>
      <c r="E346" s="265"/>
      <c r="F346" s="265"/>
      <c r="G346" s="265"/>
      <c r="H346" s="265"/>
      <c r="I346" s="265"/>
      <c r="J346" s="265"/>
      <c r="K346" s="265"/>
      <c r="L346" s="265"/>
      <c r="M346" s="265"/>
      <c r="N346" s="265"/>
      <c r="O346" s="264"/>
      <c r="P346" s="265"/>
      <c r="Q346" s="265"/>
      <c r="R346" s="265"/>
      <c r="S346" s="265"/>
    </row>
    <row r="347" spans="1:19" ht="18">
      <c r="A347" s="265"/>
      <c r="B347" s="264" t="s">
        <v>323</v>
      </c>
      <c r="C347" s="265"/>
      <c r="D347" s="265"/>
      <c r="E347" s="265"/>
      <c r="F347" s="265"/>
      <c r="G347" s="265"/>
      <c r="H347" s="265"/>
      <c r="I347" s="265"/>
      <c r="J347" s="265"/>
      <c r="K347" s="265"/>
      <c r="L347" s="265"/>
      <c r="M347" s="265"/>
      <c r="N347" s="265"/>
      <c r="O347" s="264"/>
      <c r="P347" s="265"/>
      <c r="Q347" s="265"/>
      <c r="R347" s="265"/>
      <c r="S347" s="265"/>
    </row>
    <row r="348" spans="1:19" ht="18">
      <c r="A348" s="265"/>
      <c r="B348" s="265"/>
      <c r="C348" s="265"/>
      <c r="D348" s="265"/>
      <c r="E348" s="265"/>
      <c r="F348" s="265"/>
      <c r="G348" s="265"/>
      <c r="H348" s="265"/>
      <c r="I348" s="265"/>
      <c r="J348" s="265"/>
      <c r="K348" s="265"/>
      <c r="L348" s="265"/>
      <c r="M348" s="265"/>
      <c r="N348" s="265"/>
      <c r="O348" s="264"/>
      <c r="P348" s="265"/>
      <c r="Q348" s="265"/>
      <c r="R348" s="265"/>
      <c r="S348" s="265"/>
    </row>
    <row r="349" spans="1:19" ht="18">
      <c r="A349" s="265"/>
      <c r="B349" s="264" t="s">
        <v>328</v>
      </c>
      <c r="C349" s="355"/>
      <c r="D349" s="355"/>
      <c r="E349" s="265"/>
      <c r="F349" s="265"/>
      <c r="G349" s="265"/>
      <c r="H349" s="265"/>
      <c r="I349" s="265"/>
      <c r="J349" s="265"/>
      <c r="K349" s="265"/>
      <c r="L349" s="265"/>
      <c r="M349" s="265"/>
      <c r="N349" s="265"/>
      <c r="O349" s="264"/>
      <c r="P349" s="265"/>
      <c r="Q349" s="265"/>
      <c r="R349" s="265"/>
      <c r="S349" s="265"/>
    </row>
    <row r="350" spans="1:19" ht="18">
      <c r="A350" s="265"/>
      <c r="B350" s="265"/>
      <c r="C350" s="265"/>
      <c r="D350" s="265"/>
      <c r="E350" s="265"/>
      <c r="F350" s="265"/>
      <c r="G350" s="265"/>
      <c r="H350" s="265"/>
      <c r="I350" s="265"/>
      <c r="J350" s="265"/>
      <c r="K350" s="265"/>
      <c r="L350" s="265"/>
      <c r="M350" s="265"/>
      <c r="N350" s="265"/>
      <c r="O350" s="264"/>
      <c r="P350" s="265"/>
      <c r="Q350" s="265"/>
      <c r="R350" s="265"/>
      <c r="S350" s="265"/>
    </row>
    <row r="351" spans="1:19" ht="18">
      <c r="A351" s="265"/>
      <c r="B351" s="264" t="s">
        <v>258</v>
      </c>
      <c r="C351" s="265"/>
      <c r="D351" s="265"/>
      <c r="E351" s="265"/>
      <c r="F351" s="265"/>
      <c r="G351" s="265"/>
      <c r="H351" s="265"/>
      <c r="I351" s="265"/>
      <c r="J351" s="265"/>
      <c r="K351" s="265"/>
      <c r="L351" s="265"/>
      <c r="M351" s="265"/>
      <c r="N351" s="265"/>
      <c r="O351" s="264"/>
      <c r="P351" s="265"/>
      <c r="Q351" s="265"/>
      <c r="R351" s="265"/>
      <c r="S351" s="265"/>
    </row>
    <row r="352" spans="1:19" ht="18">
      <c r="A352" s="265"/>
      <c r="B352" s="264"/>
      <c r="C352" s="265"/>
      <c r="D352" s="265"/>
      <c r="E352" s="265"/>
      <c r="F352" s="265"/>
      <c r="G352" s="265"/>
      <c r="H352" s="265"/>
      <c r="I352" s="265"/>
      <c r="J352" s="265"/>
      <c r="K352" s="265"/>
      <c r="L352" s="265"/>
      <c r="M352" s="265"/>
      <c r="N352" s="265"/>
      <c r="O352" s="264"/>
      <c r="P352" s="265"/>
      <c r="Q352" s="265"/>
      <c r="R352" s="265"/>
      <c r="S352" s="265"/>
    </row>
    <row r="353" spans="1:19" ht="18">
      <c r="A353" s="265"/>
      <c r="B353" s="264" t="s">
        <v>227</v>
      </c>
      <c r="C353" s="265"/>
      <c r="D353" s="265"/>
      <c r="E353" s="265"/>
      <c r="F353" s="265"/>
      <c r="G353" s="265"/>
      <c r="H353" s="265"/>
      <c r="I353" s="265"/>
      <c r="J353" s="265"/>
      <c r="K353" s="265"/>
      <c r="L353" s="265"/>
      <c r="M353" s="265"/>
      <c r="N353" s="265"/>
      <c r="O353" s="264"/>
      <c r="P353" s="265"/>
      <c r="Q353" s="265"/>
      <c r="R353" s="265"/>
      <c r="S353" s="265"/>
    </row>
    <row r="354" spans="1:19" ht="18">
      <c r="A354" s="265"/>
      <c r="B354" s="264" t="s">
        <v>228</v>
      </c>
      <c r="C354" s="265"/>
      <c r="D354" s="265"/>
      <c r="E354" s="265"/>
      <c r="F354" s="265"/>
      <c r="G354" s="265"/>
      <c r="H354" s="265"/>
      <c r="I354" s="265"/>
      <c r="J354" s="265"/>
      <c r="K354" s="265"/>
      <c r="L354" s="265"/>
      <c r="M354" s="265"/>
      <c r="N354" s="265"/>
      <c r="O354" s="264"/>
      <c r="P354" s="265"/>
      <c r="Q354" s="265"/>
      <c r="R354" s="265"/>
      <c r="S354" s="265"/>
    </row>
    <row r="355" spans="1:19" ht="18">
      <c r="A355" s="265"/>
      <c r="B355" s="264" t="s">
        <v>229</v>
      </c>
      <c r="C355" s="265"/>
      <c r="D355" s="265"/>
      <c r="E355" s="265"/>
      <c r="F355" s="265"/>
      <c r="G355" s="265"/>
      <c r="H355" s="265"/>
      <c r="I355" s="265"/>
      <c r="J355" s="265"/>
      <c r="K355" s="265"/>
      <c r="L355" s="265"/>
      <c r="M355" s="265"/>
      <c r="N355" s="265"/>
      <c r="O355" s="264"/>
      <c r="P355" s="265"/>
      <c r="Q355" s="265"/>
      <c r="R355" s="265"/>
      <c r="S355" s="265"/>
    </row>
    <row r="356" spans="1:19" ht="18">
      <c r="A356" s="265"/>
      <c r="B356" s="265"/>
      <c r="C356" s="265"/>
      <c r="D356" s="265"/>
      <c r="E356" s="265"/>
      <c r="F356" s="265"/>
      <c r="G356" s="265"/>
      <c r="H356" s="265"/>
      <c r="I356" s="265"/>
      <c r="J356" s="265"/>
      <c r="K356" s="265"/>
      <c r="L356" s="265"/>
      <c r="M356" s="265"/>
      <c r="N356" s="265"/>
      <c r="O356" s="264"/>
      <c r="P356" s="265"/>
      <c r="Q356" s="265"/>
      <c r="R356" s="265"/>
      <c r="S356" s="265"/>
    </row>
    <row r="357" spans="1:19" ht="18">
      <c r="A357" s="265"/>
      <c r="B357" s="264" t="s">
        <v>230</v>
      </c>
      <c r="C357" s="265"/>
      <c r="D357" s="265"/>
      <c r="E357" s="265"/>
      <c r="F357" s="265"/>
      <c r="G357" s="265"/>
      <c r="H357" s="265"/>
      <c r="I357" s="265"/>
      <c r="J357" s="265"/>
      <c r="K357" s="265"/>
      <c r="L357" s="265"/>
      <c r="M357" s="265"/>
      <c r="N357" s="265"/>
      <c r="O357" s="264"/>
      <c r="P357" s="265"/>
      <c r="Q357" s="265"/>
      <c r="R357" s="265"/>
      <c r="S357" s="265"/>
    </row>
    <row r="358" spans="1:19" ht="18">
      <c r="A358" s="265"/>
      <c r="B358" s="265"/>
      <c r="C358" s="265"/>
      <c r="D358" s="265"/>
      <c r="E358" s="265"/>
      <c r="F358" s="265"/>
      <c r="G358" s="265"/>
      <c r="H358" s="265"/>
      <c r="I358" s="265"/>
      <c r="J358" s="265"/>
      <c r="K358" s="265"/>
      <c r="L358" s="265"/>
      <c r="M358" s="265"/>
      <c r="N358" s="265"/>
      <c r="O358" s="265"/>
      <c r="P358" s="265"/>
      <c r="Q358" s="265"/>
      <c r="R358" s="265"/>
      <c r="S358" s="265"/>
    </row>
    <row r="359" spans="1:19" ht="18">
      <c r="A359" s="265"/>
      <c r="B359" s="264" t="s">
        <v>324</v>
      </c>
      <c r="C359" s="265"/>
      <c r="D359" s="265"/>
      <c r="E359" s="265"/>
      <c r="F359" s="265"/>
      <c r="G359" s="265"/>
      <c r="H359" s="265"/>
      <c r="I359" s="265"/>
      <c r="J359" s="265"/>
      <c r="K359" s="265"/>
      <c r="L359" s="265"/>
      <c r="M359" s="265"/>
      <c r="N359" s="265"/>
      <c r="O359" s="264"/>
      <c r="P359" s="265"/>
      <c r="Q359" s="265"/>
      <c r="R359" s="265"/>
      <c r="S359" s="265"/>
    </row>
    <row r="360" spans="1:19" ht="18">
      <c r="A360" s="265"/>
      <c r="B360" s="264" t="s">
        <v>325</v>
      </c>
      <c r="C360" s="265"/>
      <c r="D360" s="265"/>
      <c r="E360" s="265"/>
      <c r="F360" s="265"/>
      <c r="G360" s="265"/>
      <c r="H360" s="265"/>
      <c r="I360" s="265"/>
      <c r="J360" s="265"/>
      <c r="K360" s="265"/>
      <c r="L360" s="265"/>
      <c r="M360" s="265"/>
      <c r="N360" s="265"/>
      <c r="O360" s="265"/>
      <c r="P360" s="265"/>
      <c r="Q360" s="265"/>
      <c r="R360" s="265"/>
      <c r="S360" s="265"/>
    </row>
    <row r="361" spans="1:19" ht="18">
      <c r="A361" s="265"/>
      <c r="B361" s="264" t="s">
        <v>326</v>
      </c>
      <c r="C361" s="265"/>
      <c r="D361" s="265"/>
      <c r="E361" s="265"/>
      <c r="F361" s="265"/>
      <c r="G361" s="265"/>
      <c r="H361" s="265"/>
      <c r="I361" s="265"/>
      <c r="J361" s="265"/>
      <c r="K361" s="265"/>
      <c r="L361" s="265"/>
      <c r="M361" s="265"/>
      <c r="N361" s="265"/>
      <c r="O361" s="265"/>
      <c r="P361" s="265"/>
      <c r="Q361" s="265"/>
      <c r="R361" s="265"/>
      <c r="S361" s="265"/>
    </row>
    <row r="362" spans="1:19" ht="24" customHeight="1">
      <c r="A362" s="355"/>
      <c r="B362" s="265"/>
      <c r="C362" s="265"/>
      <c r="D362" s="265"/>
      <c r="E362" s="265"/>
      <c r="F362" s="355"/>
      <c r="G362" s="355"/>
      <c r="H362" s="355"/>
      <c r="I362" s="355"/>
      <c r="J362" s="355"/>
      <c r="K362" s="355"/>
      <c r="L362" s="355"/>
      <c r="M362" s="355"/>
      <c r="N362" s="355"/>
      <c r="O362" s="355"/>
      <c r="P362" s="355"/>
      <c r="Q362" s="355"/>
      <c r="R362" s="355"/>
      <c r="S362" s="355"/>
    </row>
    <row r="363" spans="1:19" ht="18">
      <c r="A363" s="265"/>
      <c r="B363" s="264" t="s">
        <v>327</v>
      </c>
      <c r="C363" s="265"/>
      <c r="D363" s="265"/>
      <c r="E363" s="265"/>
      <c r="F363" s="265"/>
      <c r="G363" s="265"/>
      <c r="H363" s="265"/>
      <c r="I363" s="265"/>
      <c r="J363" s="265"/>
      <c r="K363" s="265"/>
      <c r="L363" s="265"/>
      <c r="M363" s="265"/>
      <c r="N363" s="265"/>
      <c r="O363" s="265"/>
      <c r="P363" s="265"/>
      <c r="Q363" s="265"/>
      <c r="R363" s="265"/>
      <c r="S363" s="265"/>
    </row>
    <row r="364" spans="1:19" ht="18">
      <c r="A364" s="265"/>
      <c r="B364" s="265"/>
      <c r="C364" s="265"/>
      <c r="D364" s="265"/>
      <c r="E364" s="265"/>
      <c r="F364" s="265"/>
      <c r="G364" s="265"/>
      <c r="H364" s="265"/>
      <c r="I364" s="265"/>
      <c r="J364" s="265"/>
      <c r="K364" s="265"/>
      <c r="L364" s="265"/>
      <c r="M364" s="265"/>
      <c r="N364" s="265"/>
      <c r="O364" s="265"/>
      <c r="P364" s="265"/>
      <c r="Q364" s="265"/>
      <c r="R364" s="265"/>
      <c r="S364" s="265"/>
    </row>
    <row r="365" spans="1:19" ht="24" customHeight="1">
      <c r="A365" s="261"/>
      <c r="B365" s="270" t="s">
        <v>462</v>
      </c>
      <c r="C365" s="261"/>
      <c r="D365" s="261"/>
      <c r="E365" s="261"/>
      <c r="F365" s="261"/>
      <c r="G365" s="261"/>
      <c r="H365" s="261"/>
      <c r="I365" s="261"/>
      <c r="J365" s="261"/>
      <c r="K365" s="261"/>
      <c r="L365" s="261"/>
      <c r="M365" s="261"/>
      <c r="N365" s="261"/>
      <c r="O365" s="261"/>
      <c r="P365" s="261"/>
      <c r="Q365" s="261"/>
      <c r="R365" s="261"/>
      <c r="S365" s="261"/>
    </row>
    <row r="366" spans="1:19" ht="18">
      <c r="A366" s="265"/>
      <c r="B366" s="265"/>
      <c r="C366" s="265"/>
      <c r="D366" s="265"/>
      <c r="E366" s="265"/>
      <c r="F366" s="265"/>
      <c r="G366" s="265"/>
      <c r="H366" s="265"/>
      <c r="I366" s="265"/>
      <c r="J366" s="265"/>
      <c r="K366" s="265"/>
      <c r="L366" s="265"/>
      <c r="M366" s="265"/>
      <c r="N366" s="265"/>
      <c r="O366" s="265"/>
      <c r="P366" s="265"/>
      <c r="Q366" s="265"/>
      <c r="R366" s="265"/>
      <c r="S366" s="265"/>
    </row>
    <row r="367" spans="1:19" ht="18">
      <c r="A367" s="265"/>
      <c r="B367" s="264" t="s">
        <v>273</v>
      </c>
      <c r="C367" s="265"/>
      <c r="D367" s="265"/>
      <c r="E367" s="265"/>
      <c r="F367" s="265"/>
      <c r="G367" s="265"/>
      <c r="H367" s="265"/>
      <c r="I367" s="265"/>
      <c r="J367" s="265"/>
      <c r="K367" s="265"/>
      <c r="L367" s="265"/>
      <c r="M367" s="265"/>
      <c r="N367" s="265"/>
      <c r="O367" s="265"/>
      <c r="P367" s="265"/>
      <c r="Q367" s="265"/>
      <c r="R367" s="265"/>
      <c r="S367" s="265"/>
    </row>
    <row r="368" spans="1:19" ht="18">
      <c r="A368" s="265"/>
      <c r="B368" s="265"/>
      <c r="C368" s="265"/>
      <c r="D368" s="265"/>
      <c r="E368" s="265"/>
      <c r="F368" s="265"/>
      <c r="G368" s="265"/>
      <c r="H368" s="265"/>
      <c r="I368" s="265"/>
      <c r="J368" s="265"/>
      <c r="K368" s="265"/>
      <c r="L368" s="265"/>
      <c r="M368" s="265"/>
      <c r="N368" s="265"/>
      <c r="O368" s="265"/>
      <c r="P368" s="265"/>
      <c r="Q368" s="265"/>
      <c r="R368" s="265"/>
      <c r="S368" s="265"/>
    </row>
    <row r="369" spans="1:19" ht="19">
      <c r="B369" s="264" t="s">
        <v>272</v>
      </c>
      <c r="C369" s="260"/>
      <c r="D369" s="260"/>
      <c r="E369" s="260"/>
      <c r="F369" s="260"/>
      <c r="G369" s="260"/>
      <c r="H369" s="260"/>
      <c r="I369" s="260"/>
      <c r="J369" s="265"/>
      <c r="K369" s="271"/>
      <c r="L369" s="271"/>
      <c r="M369" s="271"/>
      <c r="N369" s="271"/>
      <c r="O369" s="271"/>
      <c r="P369" s="271"/>
      <c r="Q369" s="271"/>
      <c r="R369" s="271"/>
      <c r="S369" s="381"/>
    </row>
    <row r="370" spans="1:19" ht="18">
      <c r="A370" s="265"/>
      <c r="B370" s="265"/>
      <c r="C370" s="265"/>
      <c r="D370" s="265"/>
      <c r="E370" s="265"/>
      <c r="F370" s="265"/>
      <c r="G370" s="265"/>
      <c r="H370" s="265"/>
      <c r="I370" s="265"/>
      <c r="J370" s="265"/>
      <c r="K370" s="265"/>
      <c r="L370" s="265"/>
      <c r="M370" s="265"/>
      <c r="N370" s="265"/>
      <c r="O370" s="265"/>
      <c r="P370" s="265"/>
      <c r="Q370" s="265"/>
      <c r="R370" s="265"/>
      <c r="S370" s="265"/>
    </row>
    <row r="371" spans="1:19" ht="24" customHeight="1">
      <c r="A371" s="261"/>
      <c r="B371" s="270" t="s">
        <v>404</v>
      </c>
      <c r="C371" s="261"/>
      <c r="D371" s="261"/>
      <c r="E371" s="261"/>
      <c r="F371" s="261"/>
      <c r="G371" s="261"/>
      <c r="H371" s="261"/>
      <c r="I371" s="261"/>
      <c r="J371" s="261"/>
      <c r="K371" s="261"/>
      <c r="L371" s="261"/>
      <c r="M371" s="261"/>
      <c r="N371" s="261"/>
      <c r="O371" s="261"/>
      <c r="P371" s="261"/>
      <c r="Q371" s="261"/>
      <c r="R371" s="261"/>
      <c r="S371" s="261"/>
    </row>
    <row r="372" spans="1:19" ht="18">
      <c r="A372" s="265"/>
      <c r="B372" s="265"/>
      <c r="C372" s="265"/>
      <c r="D372" s="265"/>
      <c r="E372" s="265"/>
      <c r="F372" s="265"/>
      <c r="G372" s="265"/>
      <c r="H372" s="265"/>
      <c r="I372" s="265"/>
      <c r="J372" s="265"/>
      <c r="K372" s="265"/>
      <c r="L372" s="265"/>
      <c r="M372" s="265"/>
      <c r="N372" s="265"/>
      <c r="O372" s="265"/>
      <c r="P372" s="265"/>
      <c r="Q372" s="265"/>
      <c r="R372" s="265"/>
      <c r="S372" s="265"/>
    </row>
    <row r="373" spans="1:19" ht="18">
      <c r="A373" s="265"/>
      <c r="B373" s="264" t="s">
        <v>274</v>
      </c>
      <c r="C373" s="265"/>
      <c r="D373" s="265"/>
      <c r="E373" s="265"/>
      <c r="F373" s="265"/>
      <c r="G373" s="265"/>
      <c r="H373" s="265"/>
      <c r="I373" s="265"/>
      <c r="J373" s="265"/>
      <c r="K373" s="265"/>
      <c r="L373" s="265"/>
      <c r="M373" s="265"/>
      <c r="N373" s="265"/>
      <c r="O373" s="265"/>
      <c r="P373" s="265"/>
      <c r="Q373" s="265"/>
      <c r="R373" s="265"/>
      <c r="S373" s="265"/>
    </row>
    <row r="374" spans="1:19" ht="18">
      <c r="A374" s="265"/>
      <c r="B374" s="264"/>
      <c r="C374" s="265"/>
      <c r="D374" s="265"/>
      <c r="E374" s="265"/>
      <c r="F374" s="265"/>
      <c r="G374" s="265"/>
      <c r="H374" s="265"/>
      <c r="I374" s="265"/>
      <c r="J374" s="265"/>
      <c r="K374" s="265"/>
      <c r="L374" s="265"/>
      <c r="M374" s="265"/>
      <c r="N374" s="265"/>
      <c r="O374" s="265"/>
      <c r="P374" s="265"/>
      <c r="Q374" s="265"/>
      <c r="R374" s="265"/>
      <c r="S374" s="265"/>
    </row>
    <row r="375" spans="1:19" ht="18">
      <c r="A375" s="265"/>
      <c r="B375" s="264" t="s">
        <v>275</v>
      </c>
      <c r="C375" s="265"/>
      <c r="D375" s="265"/>
      <c r="E375" s="265"/>
      <c r="F375" s="265"/>
      <c r="G375" s="265"/>
      <c r="H375" s="265"/>
      <c r="I375" s="265"/>
      <c r="J375" s="265"/>
      <c r="K375" s="265"/>
      <c r="L375" s="265"/>
      <c r="M375" s="265"/>
      <c r="N375" s="265"/>
      <c r="O375" s="265"/>
      <c r="P375" s="265"/>
      <c r="Q375" s="265"/>
      <c r="R375" s="265"/>
      <c r="S375" s="265"/>
    </row>
    <row r="376" spans="1:19" ht="18">
      <c r="A376" s="265"/>
      <c r="B376" s="264" t="s">
        <v>276</v>
      </c>
      <c r="C376" s="265"/>
      <c r="D376" s="265"/>
      <c r="E376" s="265"/>
      <c r="F376" s="265"/>
      <c r="G376" s="265"/>
      <c r="H376" s="265"/>
      <c r="I376" s="265"/>
      <c r="J376" s="265"/>
      <c r="K376" s="265"/>
      <c r="L376" s="265"/>
      <c r="M376" s="265"/>
      <c r="N376" s="265"/>
      <c r="O376" s="265"/>
      <c r="P376" s="265"/>
      <c r="Q376" s="265"/>
      <c r="R376" s="265"/>
      <c r="S376" s="265"/>
    </row>
    <row r="377" spans="1:19" ht="18">
      <c r="A377" s="265"/>
      <c r="C377" s="265"/>
      <c r="D377" s="265"/>
      <c r="E377" s="265"/>
      <c r="F377" s="265"/>
      <c r="G377" s="265"/>
      <c r="H377" s="265"/>
      <c r="I377" s="265"/>
      <c r="J377" s="265"/>
      <c r="K377" s="265"/>
      <c r="L377" s="265"/>
      <c r="M377" s="265"/>
      <c r="N377" s="265"/>
      <c r="O377" s="265"/>
      <c r="P377" s="265"/>
      <c r="Q377" s="265"/>
      <c r="R377" s="265"/>
      <c r="S377" s="265"/>
    </row>
    <row r="378" spans="1:19" ht="18">
      <c r="A378" s="265"/>
      <c r="B378" s="264" t="s">
        <v>277</v>
      </c>
      <c r="C378" s="265"/>
      <c r="D378" s="265"/>
      <c r="E378" s="265"/>
      <c r="F378" s="265"/>
      <c r="G378" s="265"/>
      <c r="H378" s="265"/>
      <c r="I378" s="265"/>
      <c r="J378" s="265"/>
      <c r="K378" s="265"/>
      <c r="L378" s="265"/>
      <c r="M378" s="265"/>
      <c r="N378" s="265"/>
      <c r="O378" s="265"/>
      <c r="P378" s="265"/>
      <c r="Q378" s="265"/>
      <c r="R378" s="265"/>
      <c r="S378" s="265"/>
    </row>
    <row r="379" spans="1:19" ht="18">
      <c r="A379" s="265"/>
      <c r="B379" s="265"/>
      <c r="C379" s="265"/>
      <c r="D379" s="265"/>
      <c r="E379" s="265"/>
      <c r="F379" s="265"/>
      <c r="G379" s="265"/>
      <c r="H379" s="265"/>
      <c r="I379" s="265"/>
      <c r="J379" s="265"/>
      <c r="K379" s="265"/>
      <c r="L379" s="265"/>
      <c r="M379" s="265"/>
      <c r="N379" s="265"/>
      <c r="O379" s="265"/>
      <c r="P379" s="265"/>
      <c r="Q379" s="265"/>
      <c r="R379" s="265"/>
      <c r="S379" s="265"/>
    </row>
    <row r="380" spans="1:19" ht="18">
      <c r="A380" s="272"/>
      <c r="B380" s="272" t="s">
        <v>220</v>
      </c>
      <c r="C380" s="272"/>
      <c r="D380" s="272"/>
      <c r="E380" s="272"/>
      <c r="F380" s="272"/>
      <c r="G380" s="272"/>
      <c r="H380" s="272"/>
      <c r="I380" s="272"/>
      <c r="J380" s="272"/>
      <c r="K380" s="272"/>
      <c r="L380" s="272"/>
      <c r="M380" s="272"/>
      <c r="N380" s="272"/>
      <c r="O380" s="272"/>
      <c r="P380" s="272"/>
      <c r="Q380" s="272"/>
      <c r="R380" s="272"/>
      <c r="S380" s="272"/>
    </row>
    <row r="381" spans="1:19" ht="18">
      <c r="A381" s="265"/>
      <c r="B381" s="265"/>
      <c r="C381" s="265"/>
      <c r="D381" s="265"/>
      <c r="E381" s="265"/>
      <c r="F381" s="265"/>
      <c r="G381" s="265"/>
      <c r="H381" s="265"/>
      <c r="I381" s="265"/>
      <c r="J381" s="265"/>
      <c r="K381" s="265"/>
      <c r="L381" s="265"/>
      <c r="M381" s="265"/>
      <c r="N381" s="265"/>
      <c r="O381" s="265"/>
      <c r="P381" s="265"/>
      <c r="Q381" s="265"/>
      <c r="R381" s="265"/>
      <c r="S381" s="265"/>
    </row>
    <row r="382" spans="1:19" ht="18">
      <c r="A382" s="265"/>
      <c r="B382" s="264" t="s">
        <v>284</v>
      </c>
      <c r="C382" s="265"/>
      <c r="D382" s="265"/>
      <c r="E382" s="265"/>
      <c r="F382" s="265"/>
      <c r="G382" s="265"/>
      <c r="H382" s="265"/>
      <c r="I382" s="265"/>
      <c r="J382" s="265"/>
      <c r="K382" s="265"/>
      <c r="L382" s="265"/>
      <c r="M382" s="265"/>
      <c r="N382" s="265"/>
      <c r="O382" s="265"/>
      <c r="P382" s="265"/>
      <c r="Q382" s="265"/>
      <c r="R382" s="265"/>
      <c r="S382" s="265"/>
    </row>
    <row r="383" spans="1:19" ht="18">
      <c r="A383" s="265"/>
      <c r="B383" s="264"/>
      <c r="C383" s="265"/>
      <c r="D383" s="265"/>
      <c r="E383" s="265"/>
      <c r="F383" s="265"/>
      <c r="G383" s="265"/>
      <c r="H383" s="265"/>
      <c r="I383" s="265"/>
      <c r="J383" s="265"/>
      <c r="K383" s="265"/>
      <c r="L383" s="265"/>
      <c r="M383" s="265"/>
      <c r="N383" s="265"/>
      <c r="O383" s="265"/>
      <c r="P383" s="265"/>
      <c r="Q383" s="265"/>
      <c r="R383" s="265"/>
      <c r="S383" s="265"/>
    </row>
    <row r="384" spans="1:19" ht="18">
      <c r="A384" s="265"/>
      <c r="B384" s="264" t="s">
        <v>463</v>
      </c>
      <c r="C384" s="265"/>
      <c r="D384" s="265"/>
      <c r="E384" s="265"/>
      <c r="F384" s="265"/>
      <c r="G384" s="265"/>
      <c r="H384" s="265"/>
      <c r="I384" s="265"/>
      <c r="J384" s="265"/>
      <c r="K384" s="265"/>
      <c r="L384" s="265"/>
      <c r="M384" s="265"/>
      <c r="N384" s="265"/>
      <c r="O384" s="265"/>
      <c r="P384" s="265"/>
      <c r="Q384" s="265"/>
      <c r="R384" s="265"/>
      <c r="S384" s="265"/>
    </row>
    <row r="385" spans="1:19" ht="18">
      <c r="A385" s="265"/>
      <c r="B385" s="265"/>
      <c r="C385" s="265"/>
      <c r="D385" s="265"/>
      <c r="E385" s="265"/>
      <c r="F385" s="265"/>
      <c r="G385" s="265"/>
      <c r="H385" s="265"/>
      <c r="I385" s="265"/>
      <c r="J385" s="265"/>
      <c r="K385" s="265"/>
      <c r="L385" s="265"/>
      <c r="M385" s="265"/>
      <c r="N385" s="265"/>
      <c r="O385" s="265"/>
      <c r="P385" s="265"/>
      <c r="Q385" s="265"/>
      <c r="R385" s="265"/>
      <c r="S385" s="265"/>
    </row>
    <row r="386" spans="1:19" ht="18">
      <c r="A386" s="265"/>
      <c r="B386" s="264" t="s">
        <v>231</v>
      </c>
      <c r="C386" s="265"/>
      <c r="D386" s="265"/>
      <c r="E386" s="265"/>
      <c r="F386" s="265"/>
      <c r="G386" s="265"/>
      <c r="H386" s="265"/>
      <c r="I386" s="265"/>
      <c r="J386" s="265"/>
      <c r="K386" s="265"/>
      <c r="L386" s="265"/>
      <c r="M386" s="265"/>
      <c r="N386" s="265"/>
      <c r="O386" s="265"/>
      <c r="P386" s="265"/>
      <c r="Q386" s="265"/>
      <c r="R386" s="265"/>
      <c r="S386" s="265"/>
    </row>
    <row r="387" spans="1:19" ht="18">
      <c r="A387" s="265"/>
      <c r="B387" s="265"/>
      <c r="C387" s="265"/>
      <c r="D387" s="265"/>
      <c r="E387" s="265"/>
      <c r="F387" s="265"/>
      <c r="G387" s="265"/>
      <c r="H387" s="265"/>
      <c r="I387" s="265"/>
      <c r="J387" s="265"/>
      <c r="K387" s="265"/>
      <c r="L387" s="265"/>
      <c r="M387" s="265"/>
      <c r="N387" s="265"/>
      <c r="O387" s="265"/>
      <c r="P387" s="265"/>
      <c r="Q387" s="265"/>
      <c r="R387" s="265"/>
      <c r="S387" s="265"/>
    </row>
    <row r="388" spans="1:19" ht="18">
      <c r="A388" s="265"/>
      <c r="B388" s="264" t="s">
        <v>285</v>
      </c>
      <c r="C388" s="265"/>
      <c r="D388" s="265"/>
      <c r="E388" s="265"/>
      <c r="F388" s="265"/>
      <c r="G388" s="265"/>
      <c r="H388" s="265"/>
      <c r="I388" s="265"/>
      <c r="J388" s="265"/>
      <c r="K388" s="265"/>
      <c r="L388" s="265"/>
      <c r="M388" s="265"/>
      <c r="N388" s="265"/>
      <c r="O388" s="265"/>
      <c r="P388" s="265"/>
      <c r="Q388" s="265"/>
      <c r="R388" s="265"/>
      <c r="S388" s="265"/>
    </row>
    <row r="389" spans="1:19" ht="18">
      <c r="A389" s="265"/>
      <c r="B389" s="265"/>
      <c r="C389" s="265"/>
      <c r="D389" s="265"/>
      <c r="E389" s="265"/>
      <c r="F389" s="265"/>
      <c r="G389" s="265"/>
      <c r="H389" s="265"/>
      <c r="I389" s="265"/>
      <c r="J389" s="265"/>
      <c r="K389" s="265"/>
      <c r="L389" s="265"/>
      <c r="M389" s="265"/>
      <c r="N389" s="265"/>
      <c r="O389" s="265"/>
      <c r="P389" s="265"/>
      <c r="Q389" s="265"/>
      <c r="R389" s="265"/>
      <c r="S389" s="265"/>
    </row>
    <row r="390" spans="1:19" ht="24" customHeight="1">
      <c r="A390" s="261"/>
      <c r="B390" s="270" t="s">
        <v>405</v>
      </c>
      <c r="C390" s="261"/>
      <c r="D390" s="261"/>
      <c r="E390" s="261"/>
      <c r="F390" s="261"/>
      <c r="G390" s="261"/>
      <c r="H390" s="261"/>
      <c r="I390" s="261"/>
      <c r="J390" s="261"/>
      <c r="K390" s="261"/>
      <c r="L390" s="261"/>
      <c r="M390" s="261"/>
      <c r="N390" s="261"/>
      <c r="O390" s="261"/>
      <c r="P390" s="261"/>
      <c r="Q390" s="261"/>
      <c r="R390" s="261"/>
      <c r="S390" s="261"/>
    </row>
    <row r="391" spans="1:19" ht="18">
      <c r="A391" s="265"/>
      <c r="B391" s="264"/>
      <c r="C391" s="265"/>
      <c r="D391" s="265"/>
      <c r="E391" s="265"/>
      <c r="F391" s="265"/>
      <c r="G391" s="265"/>
      <c r="H391" s="265"/>
      <c r="I391" s="265"/>
      <c r="J391" s="265"/>
      <c r="K391" s="265"/>
      <c r="L391" s="265"/>
      <c r="M391" s="265"/>
      <c r="N391" s="265"/>
      <c r="O391" s="265"/>
      <c r="P391" s="265"/>
      <c r="Q391" s="265"/>
      <c r="R391" s="265"/>
      <c r="S391" s="265"/>
    </row>
    <row r="392" spans="1:19" ht="18">
      <c r="A392" s="265"/>
      <c r="B392" s="264" t="s">
        <v>286</v>
      </c>
      <c r="C392" s="265"/>
      <c r="D392" s="265"/>
      <c r="E392" s="265"/>
      <c r="F392" s="265"/>
      <c r="G392" s="265"/>
      <c r="H392" s="265"/>
      <c r="I392" s="265"/>
      <c r="J392" s="265"/>
      <c r="K392" s="265"/>
      <c r="L392" s="265"/>
      <c r="M392" s="265"/>
      <c r="N392" s="265"/>
      <c r="O392" s="265"/>
      <c r="P392" s="265"/>
      <c r="Q392" s="265"/>
      <c r="R392" s="265"/>
      <c r="S392" s="265"/>
    </row>
    <row r="393" spans="1:19" ht="18">
      <c r="A393" s="265"/>
      <c r="B393" s="264"/>
      <c r="C393" s="265"/>
      <c r="D393" s="265"/>
      <c r="E393" s="265"/>
      <c r="F393" s="265"/>
      <c r="G393" s="265"/>
      <c r="H393" s="265"/>
      <c r="I393" s="265"/>
      <c r="J393" s="265"/>
      <c r="K393" s="265"/>
      <c r="L393" s="265"/>
      <c r="M393" s="265"/>
      <c r="N393" s="265"/>
      <c r="O393" s="265"/>
      <c r="P393" s="265"/>
      <c r="Q393" s="265"/>
      <c r="R393" s="265"/>
      <c r="S393" s="265"/>
    </row>
    <row r="394" spans="1:19" ht="18">
      <c r="A394" s="265"/>
      <c r="B394" s="264" t="s">
        <v>287</v>
      </c>
      <c r="C394" s="265"/>
      <c r="D394" s="265"/>
      <c r="E394" s="265"/>
      <c r="F394" s="265"/>
      <c r="G394" s="265"/>
      <c r="H394" s="265"/>
      <c r="I394" s="265"/>
      <c r="J394" s="265"/>
      <c r="K394" s="265"/>
      <c r="L394" s="265"/>
      <c r="M394" s="265"/>
      <c r="N394" s="265"/>
      <c r="O394" s="265"/>
      <c r="P394" s="265"/>
      <c r="Q394" s="265"/>
      <c r="R394" s="265"/>
      <c r="S394" s="265"/>
    </row>
    <row r="395" spans="1:19" ht="18">
      <c r="A395" s="265"/>
      <c r="B395" s="264"/>
      <c r="C395" s="265"/>
      <c r="D395" s="265"/>
      <c r="E395" s="265"/>
      <c r="F395" s="265"/>
      <c r="G395" s="265"/>
      <c r="H395" s="265"/>
      <c r="I395" s="265"/>
      <c r="J395" s="265"/>
      <c r="K395" s="265"/>
      <c r="L395" s="265"/>
      <c r="M395" s="265"/>
      <c r="N395" s="265"/>
      <c r="O395" s="265"/>
      <c r="P395" s="265"/>
      <c r="Q395" s="265"/>
      <c r="R395" s="265"/>
      <c r="S395" s="265"/>
    </row>
    <row r="396" spans="1:19" ht="18">
      <c r="A396" s="265"/>
      <c r="B396" s="264" t="s">
        <v>288</v>
      </c>
      <c r="C396" s="265"/>
      <c r="D396" s="265"/>
      <c r="E396" s="265"/>
      <c r="F396" s="265"/>
      <c r="G396" s="265"/>
      <c r="H396" s="265"/>
      <c r="I396" s="265"/>
      <c r="J396" s="265"/>
      <c r="K396" s="265"/>
      <c r="L396" s="265"/>
      <c r="M396" s="265"/>
      <c r="N396" s="265"/>
      <c r="O396" s="265"/>
      <c r="P396" s="265"/>
      <c r="Q396" s="265"/>
      <c r="R396" s="265"/>
      <c r="S396" s="265"/>
    </row>
    <row r="397" spans="1:19" ht="18">
      <c r="A397" s="265"/>
      <c r="B397" s="264" t="s">
        <v>289</v>
      </c>
      <c r="C397" s="265"/>
      <c r="D397" s="265"/>
      <c r="E397" s="265"/>
      <c r="F397" s="265"/>
      <c r="G397" s="265"/>
      <c r="H397" s="265"/>
      <c r="I397" s="265"/>
      <c r="J397" s="265"/>
      <c r="K397" s="265"/>
      <c r="L397" s="265"/>
      <c r="M397" s="265"/>
      <c r="N397" s="265"/>
      <c r="O397" s="265"/>
      <c r="P397" s="265"/>
      <c r="Q397" s="265"/>
      <c r="R397" s="265"/>
      <c r="S397" s="265"/>
    </row>
    <row r="398" spans="1:19" ht="18">
      <c r="A398" s="265"/>
      <c r="B398" s="264" t="s">
        <v>290</v>
      </c>
      <c r="C398" s="265"/>
      <c r="D398" s="265"/>
      <c r="E398" s="265"/>
      <c r="F398" s="265"/>
      <c r="G398" s="265"/>
      <c r="H398" s="265"/>
      <c r="I398" s="265"/>
      <c r="J398" s="265"/>
      <c r="K398" s="265"/>
      <c r="L398" s="265"/>
      <c r="M398" s="265"/>
      <c r="N398" s="265"/>
      <c r="O398" s="265"/>
      <c r="P398" s="265"/>
      <c r="Q398" s="265"/>
      <c r="R398" s="265"/>
      <c r="S398" s="265"/>
    </row>
    <row r="399" spans="1:19" ht="18">
      <c r="A399" s="265"/>
      <c r="B399" s="264"/>
      <c r="C399" s="265"/>
      <c r="D399" s="265"/>
      <c r="E399" s="265"/>
      <c r="F399" s="265"/>
      <c r="G399" s="265"/>
      <c r="H399" s="265"/>
      <c r="I399" s="265"/>
      <c r="J399" s="265"/>
      <c r="K399" s="265"/>
      <c r="L399" s="265"/>
      <c r="M399" s="265"/>
      <c r="N399" s="265"/>
      <c r="O399" s="265"/>
      <c r="P399" s="265"/>
      <c r="Q399" s="265"/>
      <c r="R399" s="265"/>
      <c r="S399" s="265"/>
    </row>
    <row r="400" spans="1:19" ht="18">
      <c r="A400" s="265"/>
      <c r="B400" s="354" t="s">
        <v>232</v>
      </c>
      <c r="C400" s="265"/>
      <c r="D400" s="265"/>
      <c r="E400" s="265"/>
      <c r="F400" s="265"/>
      <c r="G400" s="265"/>
      <c r="H400" s="265"/>
      <c r="I400" s="265"/>
      <c r="J400" s="265"/>
      <c r="K400" s="265"/>
      <c r="L400" s="265"/>
      <c r="M400" s="265"/>
      <c r="N400" s="265"/>
      <c r="O400" s="265"/>
      <c r="P400" s="265"/>
      <c r="Q400" s="265"/>
      <c r="R400" s="265"/>
      <c r="S400" s="265"/>
    </row>
    <row r="401" spans="1:19" ht="18">
      <c r="A401" s="265"/>
      <c r="B401" s="265"/>
      <c r="C401" s="265"/>
      <c r="D401" s="265"/>
      <c r="E401" s="265"/>
      <c r="F401" s="265"/>
      <c r="G401" s="265"/>
      <c r="H401" s="265"/>
      <c r="I401" s="265"/>
      <c r="J401" s="265"/>
      <c r="K401" s="265"/>
      <c r="L401" s="265"/>
      <c r="M401" s="265"/>
      <c r="N401" s="265"/>
      <c r="O401" s="265"/>
      <c r="P401" s="265"/>
      <c r="Q401" s="265"/>
      <c r="R401" s="265"/>
      <c r="S401" s="265"/>
    </row>
    <row r="402" spans="1:19" ht="18">
      <c r="A402" s="265"/>
      <c r="B402" s="264" t="s">
        <v>233</v>
      </c>
      <c r="C402" s="265"/>
      <c r="D402" s="265"/>
      <c r="E402" s="265"/>
      <c r="F402" s="265"/>
      <c r="G402" s="265"/>
      <c r="H402" s="265"/>
      <c r="I402" s="265"/>
      <c r="J402" s="265"/>
      <c r="K402" s="265"/>
      <c r="L402" s="265"/>
      <c r="M402" s="265"/>
      <c r="N402" s="265"/>
      <c r="O402" s="265"/>
      <c r="P402" s="265"/>
      <c r="Q402" s="265"/>
      <c r="R402" s="265"/>
      <c r="S402" s="265"/>
    </row>
    <row r="403" spans="1:19" ht="18">
      <c r="A403" s="265"/>
      <c r="B403" s="265"/>
      <c r="C403" s="265"/>
      <c r="D403" s="265"/>
      <c r="E403" s="265"/>
      <c r="F403" s="265"/>
      <c r="G403" s="265"/>
      <c r="H403" s="265"/>
      <c r="I403" s="265"/>
      <c r="J403" s="265"/>
      <c r="K403" s="265"/>
      <c r="L403" s="265"/>
      <c r="M403" s="265"/>
      <c r="N403" s="265"/>
      <c r="O403" s="265"/>
      <c r="P403" s="265"/>
      <c r="Q403" s="265"/>
      <c r="R403" s="265"/>
      <c r="S403" s="265"/>
    </row>
    <row r="404" spans="1:19" ht="18">
      <c r="A404" s="265"/>
      <c r="B404" s="264" t="s">
        <v>331</v>
      </c>
      <c r="C404" s="265"/>
      <c r="D404" s="265"/>
      <c r="E404" s="265"/>
      <c r="F404" s="265"/>
      <c r="G404" s="265"/>
      <c r="H404" s="265"/>
      <c r="I404" s="265"/>
      <c r="J404" s="265"/>
      <c r="K404" s="265"/>
      <c r="L404" s="265"/>
      <c r="M404" s="265"/>
      <c r="N404" s="265"/>
      <c r="O404" s="265"/>
      <c r="P404" s="265"/>
      <c r="Q404" s="265"/>
      <c r="R404" s="265"/>
      <c r="S404" s="265"/>
    </row>
    <row r="405" spans="1:19" ht="18">
      <c r="A405" s="265"/>
      <c r="B405" s="265" t="s">
        <v>317</v>
      </c>
      <c r="C405" s="265"/>
      <c r="D405" s="265"/>
      <c r="E405" s="265"/>
      <c r="F405" s="265"/>
      <c r="G405" s="265"/>
      <c r="H405" s="265"/>
      <c r="I405" s="265"/>
      <c r="J405" s="265"/>
      <c r="K405" s="265"/>
      <c r="L405" s="265"/>
      <c r="M405" s="265"/>
      <c r="N405" s="265"/>
      <c r="O405" s="265"/>
      <c r="P405" s="265"/>
      <c r="Q405" s="265"/>
      <c r="R405" s="265"/>
      <c r="S405" s="265"/>
    </row>
    <row r="406" spans="1:19" ht="18">
      <c r="A406" s="265"/>
      <c r="B406" s="265" t="s">
        <v>318</v>
      </c>
      <c r="C406" s="265"/>
      <c r="D406" s="265"/>
      <c r="E406" s="265"/>
      <c r="F406" s="265"/>
      <c r="G406" s="265"/>
      <c r="H406" s="265"/>
      <c r="I406" s="265"/>
      <c r="J406" s="265"/>
      <c r="K406" s="265"/>
      <c r="L406" s="265"/>
      <c r="M406" s="265"/>
      <c r="N406" s="265"/>
      <c r="O406" s="265"/>
      <c r="P406" s="265"/>
      <c r="Q406" s="265"/>
      <c r="R406" s="265"/>
      <c r="S406" s="265"/>
    </row>
    <row r="407" spans="1:19" ht="18">
      <c r="A407" s="265"/>
      <c r="B407" s="265" t="s">
        <v>332</v>
      </c>
      <c r="C407" s="265"/>
      <c r="D407" s="265"/>
      <c r="E407" s="265"/>
      <c r="F407" s="265"/>
      <c r="G407" s="265"/>
      <c r="H407" s="265"/>
      <c r="I407" s="265"/>
      <c r="J407" s="265"/>
      <c r="K407" s="265"/>
      <c r="L407" s="265"/>
      <c r="M407" s="265"/>
      <c r="N407" s="265"/>
      <c r="O407" s="265"/>
      <c r="P407" s="265"/>
      <c r="Q407" s="265"/>
      <c r="R407" s="265"/>
      <c r="S407" s="265"/>
    </row>
    <row r="408" spans="1:19" ht="18">
      <c r="A408" s="265"/>
      <c r="B408" s="264"/>
      <c r="C408" s="265"/>
      <c r="D408" s="265"/>
      <c r="E408" s="265"/>
      <c r="F408" s="265"/>
      <c r="G408" s="265"/>
      <c r="H408" s="265"/>
      <c r="I408" s="265"/>
      <c r="J408" s="265"/>
      <c r="K408" s="265"/>
      <c r="L408" s="265"/>
      <c r="M408" s="265"/>
      <c r="N408" s="265"/>
      <c r="O408" s="265"/>
      <c r="P408" s="265"/>
      <c r="Q408" s="265"/>
      <c r="R408" s="265"/>
      <c r="S408" s="265"/>
    </row>
    <row r="409" spans="1:19" ht="18">
      <c r="A409" s="265"/>
      <c r="B409" s="265" t="s">
        <v>253</v>
      </c>
      <c r="C409" s="265"/>
      <c r="D409" s="265"/>
      <c r="E409" s="265"/>
      <c r="F409" s="265"/>
      <c r="G409" s="265"/>
      <c r="H409" s="265"/>
      <c r="I409" s="265"/>
      <c r="J409" s="265"/>
      <c r="K409" s="265"/>
      <c r="L409" s="265"/>
      <c r="M409" s="265"/>
      <c r="N409" s="265"/>
      <c r="O409" s="265"/>
      <c r="P409" s="265"/>
      <c r="Q409" s="265"/>
      <c r="R409" s="265"/>
      <c r="S409" s="265"/>
    </row>
    <row r="410" spans="1:19" ht="18">
      <c r="A410" s="265"/>
      <c r="B410" s="265"/>
      <c r="C410" s="265"/>
      <c r="D410" s="265"/>
      <c r="E410" s="265"/>
      <c r="F410" s="265"/>
      <c r="G410" s="265"/>
      <c r="H410" s="265"/>
      <c r="I410" s="265"/>
      <c r="J410" s="265"/>
      <c r="K410" s="265"/>
      <c r="L410" s="265"/>
      <c r="M410" s="265"/>
      <c r="N410" s="265"/>
      <c r="O410" s="265"/>
      <c r="P410" s="265"/>
      <c r="Q410" s="265"/>
      <c r="R410" s="265"/>
      <c r="S410" s="265"/>
    </row>
    <row r="411" spans="1:19" ht="18">
      <c r="A411" s="265"/>
      <c r="B411" s="265" t="s">
        <v>254</v>
      </c>
      <c r="C411" s="265"/>
      <c r="D411" s="265"/>
      <c r="E411" s="265"/>
      <c r="F411" s="265"/>
      <c r="G411" s="265"/>
      <c r="H411" s="265"/>
      <c r="I411" s="265"/>
      <c r="J411" s="265"/>
      <c r="K411" s="265"/>
      <c r="L411" s="265"/>
      <c r="M411" s="265"/>
      <c r="N411" s="265"/>
      <c r="O411" s="265"/>
      <c r="P411" s="265"/>
      <c r="Q411" s="265"/>
      <c r="R411" s="265"/>
      <c r="S411" s="265"/>
    </row>
    <row r="412" spans="1:19" ht="18">
      <c r="A412" s="265"/>
      <c r="B412" s="265"/>
      <c r="C412" s="265"/>
      <c r="D412" s="265"/>
      <c r="E412" s="265"/>
      <c r="F412" s="265"/>
      <c r="G412" s="265"/>
      <c r="H412" s="265"/>
      <c r="I412" s="265"/>
      <c r="J412" s="265"/>
      <c r="K412" s="265"/>
      <c r="L412" s="265"/>
      <c r="M412" s="265"/>
      <c r="N412" s="265"/>
      <c r="O412" s="265"/>
      <c r="P412" s="265"/>
      <c r="Q412" s="265"/>
      <c r="R412" s="265"/>
      <c r="S412" s="265"/>
    </row>
    <row r="413" spans="1:19" ht="18">
      <c r="A413" s="265"/>
      <c r="B413" s="264" t="s">
        <v>239</v>
      </c>
      <c r="C413" s="265"/>
      <c r="D413" s="265"/>
      <c r="E413" s="265"/>
      <c r="F413" s="265"/>
      <c r="G413" s="265"/>
      <c r="H413" s="265"/>
      <c r="I413" s="265"/>
      <c r="J413" s="265"/>
      <c r="K413" s="265"/>
      <c r="L413" s="265"/>
      <c r="M413" s="265"/>
      <c r="N413" s="265"/>
      <c r="O413" s="265"/>
      <c r="P413" s="265"/>
      <c r="Q413" s="265"/>
      <c r="R413" s="265"/>
      <c r="S413" s="265"/>
    </row>
    <row r="414" spans="1:19" ht="18">
      <c r="A414" s="265"/>
      <c r="B414" s="264"/>
      <c r="C414" s="265"/>
      <c r="D414" s="265"/>
      <c r="E414" s="265"/>
      <c r="F414" s="265"/>
      <c r="G414" s="265"/>
      <c r="H414" s="265"/>
      <c r="I414" s="265"/>
      <c r="J414" s="265"/>
      <c r="K414" s="265"/>
      <c r="L414" s="265"/>
      <c r="M414" s="265"/>
      <c r="N414" s="265"/>
      <c r="O414" s="265"/>
      <c r="P414" s="265"/>
      <c r="Q414" s="265"/>
      <c r="R414" s="265"/>
      <c r="S414" s="265"/>
    </row>
    <row r="415" spans="1:19" ht="18">
      <c r="A415" s="265"/>
      <c r="B415" s="264" t="s">
        <v>240</v>
      </c>
      <c r="C415" s="265"/>
      <c r="D415" s="265"/>
      <c r="E415" s="265"/>
      <c r="F415" s="265"/>
      <c r="G415" s="265"/>
      <c r="H415" s="265"/>
      <c r="I415" s="265"/>
      <c r="J415" s="265"/>
      <c r="K415" s="265"/>
      <c r="L415" s="265"/>
      <c r="M415" s="265"/>
      <c r="N415" s="265"/>
      <c r="O415" s="265"/>
      <c r="P415" s="265"/>
      <c r="Q415" s="265"/>
      <c r="R415" s="265"/>
      <c r="S415" s="265"/>
    </row>
    <row r="416" spans="1:19" ht="18">
      <c r="A416" s="265"/>
      <c r="B416" s="264"/>
      <c r="C416" s="265"/>
      <c r="D416" s="265"/>
      <c r="E416" s="265"/>
      <c r="F416" s="265"/>
      <c r="G416" s="265"/>
      <c r="H416" s="265"/>
      <c r="I416" s="265"/>
      <c r="J416" s="265"/>
      <c r="K416" s="265"/>
      <c r="L416" s="265"/>
      <c r="M416" s="265"/>
      <c r="N416" s="265"/>
      <c r="O416" s="265"/>
      <c r="P416" s="265"/>
      <c r="Q416" s="265"/>
      <c r="R416" s="265"/>
      <c r="S416" s="265"/>
    </row>
    <row r="417" spans="1:19" ht="18">
      <c r="A417" s="265"/>
      <c r="B417" s="264" t="s">
        <v>237</v>
      </c>
      <c r="C417" s="265"/>
      <c r="D417" s="265"/>
      <c r="E417" s="265"/>
      <c r="F417" s="265"/>
      <c r="G417" s="265"/>
      <c r="H417" s="265"/>
      <c r="I417" s="265"/>
      <c r="J417" s="265"/>
      <c r="K417" s="265"/>
      <c r="L417" s="265"/>
      <c r="M417" s="265"/>
      <c r="N417" s="265"/>
      <c r="O417" s="265"/>
      <c r="P417" s="265"/>
      <c r="Q417" s="265"/>
      <c r="R417" s="265"/>
      <c r="S417" s="265"/>
    </row>
    <row r="418" spans="1:19" ht="18">
      <c r="A418" s="265"/>
      <c r="B418" s="265"/>
      <c r="C418" s="265"/>
      <c r="D418" s="265"/>
      <c r="E418" s="265"/>
      <c r="F418" s="265"/>
      <c r="G418" s="265"/>
      <c r="H418" s="265"/>
      <c r="I418" s="265"/>
      <c r="J418" s="265"/>
      <c r="K418" s="265"/>
      <c r="L418" s="265"/>
      <c r="M418" s="265"/>
      <c r="N418" s="265"/>
      <c r="O418" s="265"/>
      <c r="P418" s="265"/>
      <c r="Q418" s="265"/>
      <c r="R418" s="265"/>
      <c r="S418" s="265"/>
    </row>
    <row r="419" spans="1:19" ht="18">
      <c r="A419" s="265"/>
      <c r="B419" s="362" t="s">
        <v>411</v>
      </c>
      <c r="C419" s="265"/>
      <c r="D419" s="265"/>
      <c r="E419" s="265"/>
      <c r="F419" s="265"/>
      <c r="G419" s="265"/>
      <c r="H419" s="265"/>
      <c r="I419" s="265"/>
      <c r="J419" s="265"/>
      <c r="K419" s="265"/>
      <c r="L419" s="265"/>
      <c r="M419" s="265"/>
      <c r="N419" s="265"/>
      <c r="O419" s="265"/>
      <c r="P419" s="265"/>
      <c r="Q419" s="265"/>
      <c r="R419" s="265"/>
      <c r="S419" s="265"/>
    </row>
    <row r="420" spans="1:19" ht="18">
      <c r="A420" s="265"/>
      <c r="B420" s="264"/>
      <c r="C420" s="265"/>
      <c r="D420" s="265"/>
      <c r="E420" s="265"/>
      <c r="F420" s="265"/>
      <c r="G420" s="265"/>
      <c r="H420" s="265"/>
      <c r="I420" s="265"/>
      <c r="J420" s="265"/>
      <c r="K420" s="265"/>
      <c r="L420" s="265"/>
      <c r="M420" s="265"/>
      <c r="N420" s="265"/>
      <c r="O420" s="265"/>
      <c r="P420" s="265"/>
      <c r="Q420" s="265"/>
      <c r="R420" s="265"/>
      <c r="S420" s="265"/>
    </row>
    <row r="421" spans="1:19" ht="29" customHeight="1">
      <c r="A421" s="174"/>
      <c r="B421" s="174" t="s">
        <v>406</v>
      </c>
      <c r="C421" s="262"/>
      <c r="D421" s="262"/>
      <c r="E421" s="258"/>
      <c r="F421" s="258"/>
      <c r="G421" s="258"/>
      <c r="H421" s="258"/>
      <c r="I421" s="258"/>
      <c r="J421" s="258"/>
      <c r="K421" s="258"/>
      <c r="L421" s="258"/>
      <c r="M421" s="258"/>
      <c r="N421" s="258"/>
      <c r="O421" s="258"/>
      <c r="P421" s="258"/>
      <c r="Q421" s="258"/>
      <c r="R421" s="258"/>
      <c r="S421" s="258"/>
    </row>
    <row r="422" spans="1:19" ht="18">
      <c r="A422" s="265"/>
      <c r="B422" s="265"/>
      <c r="C422" s="265"/>
      <c r="D422" s="265"/>
      <c r="E422" s="265"/>
      <c r="F422" s="265"/>
      <c r="G422" s="265"/>
      <c r="H422" s="265"/>
      <c r="I422" s="265"/>
      <c r="J422" s="265"/>
      <c r="K422" s="265"/>
      <c r="L422" s="265"/>
      <c r="M422" s="265"/>
      <c r="N422" s="265"/>
      <c r="O422" s="265"/>
      <c r="P422" s="265"/>
      <c r="Q422" s="265"/>
      <c r="R422" s="265"/>
      <c r="S422" s="265"/>
    </row>
    <row r="423" spans="1:19" ht="18">
      <c r="A423" s="265"/>
      <c r="B423" s="264" t="s">
        <v>291</v>
      </c>
      <c r="C423" s="265"/>
      <c r="D423" s="265"/>
      <c r="E423" s="265"/>
      <c r="F423" s="265"/>
      <c r="G423" s="265"/>
      <c r="H423" s="265"/>
      <c r="I423" s="265"/>
      <c r="J423" s="265"/>
      <c r="K423" s="265"/>
      <c r="L423" s="265"/>
      <c r="M423" s="265"/>
      <c r="N423" s="265"/>
      <c r="O423" s="265"/>
      <c r="P423" s="265"/>
      <c r="Q423" s="265"/>
      <c r="R423" s="265"/>
      <c r="S423" s="265"/>
    </row>
    <row r="424" spans="1:19" ht="18">
      <c r="A424" s="265"/>
      <c r="B424" s="265"/>
      <c r="C424" s="265"/>
      <c r="D424" s="265"/>
      <c r="E424" s="265"/>
      <c r="F424" s="265"/>
      <c r="G424" s="265"/>
      <c r="H424" s="265"/>
      <c r="I424" s="265"/>
      <c r="J424" s="265"/>
      <c r="K424" s="265"/>
      <c r="L424" s="265"/>
      <c r="M424" s="265"/>
      <c r="N424" s="265"/>
      <c r="O424" s="265"/>
      <c r="P424" s="265"/>
      <c r="Q424" s="265"/>
      <c r="R424" s="265"/>
      <c r="S424" s="265"/>
    </row>
    <row r="425" spans="1:19" ht="18">
      <c r="A425" s="265"/>
      <c r="B425" s="264" t="s">
        <v>292</v>
      </c>
      <c r="C425" s="265"/>
      <c r="D425" s="265"/>
      <c r="E425" s="265"/>
      <c r="F425" s="265"/>
      <c r="G425" s="265"/>
      <c r="H425" s="265"/>
      <c r="I425" s="265"/>
      <c r="J425" s="265"/>
      <c r="K425" s="265"/>
      <c r="L425" s="265"/>
      <c r="M425" s="265"/>
      <c r="N425" s="265"/>
      <c r="O425" s="265"/>
      <c r="P425" s="265"/>
      <c r="Q425" s="265"/>
      <c r="R425" s="265"/>
      <c r="S425" s="265"/>
    </row>
    <row r="426" spans="1:19" ht="18">
      <c r="A426" s="265"/>
      <c r="B426" s="265"/>
      <c r="C426" s="265"/>
      <c r="D426" s="265"/>
      <c r="E426" s="265"/>
      <c r="F426" s="265"/>
      <c r="G426" s="265"/>
      <c r="H426" s="265"/>
      <c r="I426" s="265"/>
      <c r="J426" s="265"/>
      <c r="K426" s="265"/>
      <c r="L426" s="265"/>
      <c r="M426" s="265"/>
      <c r="N426" s="265"/>
      <c r="O426" s="265"/>
      <c r="P426" s="265"/>
      <c r="Q426" s="265"/>
      <c r="R426" s="265"/>
      <c r="S426" s="265"/>
    </row>
    <row r="427" spans="1:19" ht="18">
      <c r="A427" s="265"/>
      <c r="B427" s="264" t="s">
        <v>294</v>
      </c>
      <c r="C427" s="265"/>
      <c r="D427" s="265"/>
      <c r="E427" s="265"/>
      <c r="F427" s="265"/>
      <c r="G427" s="265"/>
      <c r="H427" s="265"/>
      <c r="I427" s="265"/>
      <c r="J427" s="265"/>
      <c r="K427" s="265"/>
      <c r="L427" s="265"/>
      <c r="M427" s="265"/>
      <c r="N427" s="265"/>
      <c r="O427" s="265"/>
      <c r="P427" s="265"/>
      <c r="Q427" s="265"/>
      <c r="R427" s="265"/>
      <c r="S427" s="265"/>
    </row>
    <row r="428" spans="1:19" ht="18">
      <c r="A428" s="265"/>
      <c r="B428" s="264" t="s">
        <v>295</v>
      </c>
      <c r="C428" s="265"/>
      <c r="D428" s="265"/>
      <c r="E428" s="265"/>
      <c r="F428" s="265"/>
      <c r="G428" s="265"/>
      <c r="H428" s="265"/>
      <c r="I428" s="265"/>
      <c r="J428" s="265"/>
      <c r="K428" s="265"/>
      <c r="L428" s="265"/>
      <c r="M428" s="265"/>
      <c r="N428" s="265"/>
      <c r="O428" s="265"/>
      <c r="P428" s="265"/>
      <c r="Q428" s="265"/>
      <c r="R428" s="265"/>
      <c r="S428" s="265"/>
    </row>
    <row r="429" spans="1:19" ht="18">
      <c r="A429" s="265"/>
      <c r="B429" s="265"/>
      <c r="C429" s="265"/>
      <c r="D429" s="265"/>
      <c r="E429" s="265"/>
      <c r="F429" s="265"/>
      <c r="G429" s="265"/>
      <c r="H429" s="265"/>
      <c r="I429" s="265"/>
      <c r="J429" s="265"/>
      <c r="K429" s="265"/>
      <c r="L429" s="265"/>
      <c r="M429" s="265"/>
      <c r="N429" s="265"/>
      <c r="O429" s="265"/>
      <c r="P429" s="265"/>
      <c r="Q429" s="265"/>
      <c r="R429" s="265"/>
      <c r="S429" s="265"/>
    </row>
    <row r="430" spans="1:19" ht="18">
      <c r="A430" s="265"/>
      <c r="B430" s="264" t="s">
        <v>293</v>
      </c>
      <c r="C430" s="265"/>
      <c r="D430" s="265"/>
      <c r="E430" s="265"/>
      <c r="F430" s="265"/>
      <c r="G430" s="265"/>
      <c r="H430" s="265"/>
      <c r="I430" s="265"/>
      <c r="J430" s="265"/>
      <c r="K430" s="265"/>
      <c r="L430" s="265"/>
      <c r="M430" s="265"/>
      <c r="N430" s="265"/>
      <c r="O430" s="265"/>
      <c r="P430" s="265"/>
      <c r="Q430" s="265"/>
      <c r="R430" s="265"/>
      <c r="S430" s="265"/>
    </row>
    <row r="431" spans="1:19" ht="18">
      <c r="A431" s="265"/>
      <c r="B431" s="265"/>
      <c r="C431" s="265"/>
      <c r="D431" s="265"/>
      <c r="E431" s="265"/>
      <c r="F431" s="265"/>
      <c r="G431" s="265"/>
      <c r="H431" s="265"/>
      <c r="I431" s="265"/>
      <c r="J431" s="265"/>
      <c r="K431" s="265"/>
      <c r="L431" s="265"/>
      <c r="M431" s="265"/>
      <c r="N431" s="265"/>
      <c r="O431" s="265"/>
      <c r="P431" s="265"/>
      <c r="Q431" s="265"/>
      <c r="R431" s="265"/>
      <c r="S431" s="265"/>
    </row>
    <row r="432" spans="1:19" ht="18">
      <c r="A432" s="265"/>
      <c r="B432" s="264" t="s">
        <v>346</v>
      </c>
      <c r="C432" s="265"/>
      <c r="D432" s="265"/>
      <c r="E432" s="265"/>
      <c r="F432" s="265"/>
      <c r="G432" s="265"/>
      <c r="H432" s="265"/>
      <c r="I432" s="265"/>
      <c r="J432" s="265"/>
      <c r="K432" s="265"/>
      <c r="L432" s="265"/>
      <c r="M432" s="265"/>
      <c r="N432" s="265"/>
      <c r="O432" s="265"/>
      <c r="P432" s="265"/>
      <c r="Q432" s="265"/>
      <c r="R432" s="265"/>
      <c r="S432" s="265"/>
    </row>
    <row r="433" spans="1:19" ht="18">
      <c r="A433" s="265"/>
      <c r="B433" s="265"/>
      <c r="C433" s="265"/>
      <c r="D433" s="265"/>
      <c r="E433" s="265"/>
      <c r="F433" s="265"/>
      <c r="G433" s="265"/>
      <c r="H433" s="265"/>
      <c r="I433" s="265"/>
      <c r="J433" s="265"/>
      <c r="K433" s="265"/>
      <c r="L433" s="265"/>
      <c r="M433" s="265"/>
      <c r="N433" s="265"/>
      <c r="O433" s="265"/>
      <c r="P433" s="265"/>
      <c r="Q433" s="265"/>
      <c r="R433" s="265"/>
      <c r="S433" s="265"/>
    </row>
    <row r="434" spans="1:19" ht="29" customHeight="1">
      <c r="A434" s="174"/>
      <c r="B434" s="174" t="s">
        <v>407</v>
      </c>
      <c r="C434" s="262"/>
      <c r="D434" s="262"/>
      <c r="E434" s="258"/>
      <c r="F434" s="258"/>
      <c r="G434" s="258"/>
      <c r="H434" s="258"/>
      <c r="I434" s="258"/>
      <c r="J434" s="258"/>
      <c r="K434" s="258"/>
      <c r="L434" s="258"/>
      <c r="M434" s="258"/>
      <c r="N434" s="258"/>
      <c r="O434" s="258"/>
      <c r="P434" s="258"/>
      <c r="Q434" s="258"/>
      <c r="R434" s="258"/>
      <c r="S434" s="258"/>
    </row>
    <row r="435" spans="1:19" ht="18">
      <c r="A435" s="265"/>
      <c r="B435" s="265"/>
      <c r="C435" s="265"/>
      <c r="D435" s="265"/>
      <c r="E435" s="265"/>
      <c r="F435" s="265"/>
      <c r="G435" s="265"/>
      <c r="H435" s="265"/>
      <c r="I435" s="265"/>
      <c r="J435" s="265"/>
      <c r="K435" s="265"/>
      <c r="L435" s="265"/>
      <c r="M435" s="265"/>
      <c r="N435" s="265"/>
      <c r="O435" s="265"/>
      <c r="P435" s="265"/>
      <c r="Q435" s="265"/>
      <c r="R435" s="265"/>
      <c r="S435" s="265"/>
    </row>
    <row r="436" spans="1:19" ht="18">
      <c r="A436" s="265"/>
      <c r="B436" s="264" t="s">
        <v>350</v>
      </c>
      <c r="C436" s="265"/>
      <c r="D436" s="265"/>
      <c r="E436" s="265"/>
      <c r="F436" s="265"/>
      <c r="G436" s="265"/>
      <c r="H436" s="265"/>
      <c r="I436" s="265"/>
      <c r="J436" s="265"/>
      <c r="K436" s="265"/>
      <c r="L436" s="265"/>
      <c r="M436" s="265"/>
      <c r="N436" s="265"/>
      <c r="O436" s="265"/>
      <c r="P436" s="265"/>
      <c r="Q436" s="265"/>
      <c r="R436" s="265"/>
      <c r="S436" s="265"/>
    </row>
    <row r="437" spans="1:19" ht="18">
      <c r="A437" s="265"/>
      <c r="B437" s="265"/>
      <c r="C437" s="265"/>
      <c r="D437" s="265"/>
      <c r="E437" s="265"/>
      <c r="F437" s="265"/>
      <c r="G437" s="265"/>
      <c r="H437" s="265"/>
      <c r="I437" s="265"/>
      <c r="J437" s="265"/>
      <c r="K437" s="265"/>
      <c r="L437" s="265"/>
      <c r="M437" s="265"/>
      <c r="N437" s="265"/>
      <c r="O437" s="265"/>
      <c r="P437" s="265"/>
      <c r="Q437" s="265"/>
      <c r="R437" s="265"/>
      <c r="S437" s="265"/>
    </row>
    <row r="438" spans="1:19" ht="18">
      <c r="A438" s="265"/>
      <c r="B438" s="264" t="s">
        <v>351</v>
      </c>
      <c r="C438" s="265"/>
      <c r="D438" s="265"/>
      <c r="E438" s="265"/>
      <c r="F438" s="265"/>
      <c r="G438" s="265"/>
      <c r="H438" s="265"/>
      <c r="I438" s="265"/>
      <c r="J438" s="265"/>
      <c r="K438" s="265"/>
      <c r="L438" s="265"/>
      <c r="M438" s="265"/>
      <c r="N438" s="265"/>
      <c r="O438" s="265"/>
      <c r="P438" s="265"/>
      <c r="Q438" s="265"/>
      <c r="R438" s="265"/>
      <c r="S438" s="265"/>
    </row>
    <row r="439" spans="1:19" ht="18">
      <c r="A439" s="265"/>
      <c r="B439" s="265"/>
      <c r="C439" s="265"/>
      <c r="D439" s="265"/>
      <c r="E439" s="265"/>
      <c r="F439" s="265"/>
      <c r="G439" s="265"/>
      <c r="H439" s="265"/>
      <c r="I439" s="265"/>
      <c r="J439" s="265"/>
      <c r="K439" s="265"/>
      <c r="L439" s="265"/>
      <c r="M439" s="265"/>
      <c r="N439" s="265"/>
      <c r="O439" s="265"/>
      <c r="P439" s="265"/>
      <c r="Q439" s="265"/>
      <c r="R439" s="265"/>
      <c r="S439" s="265"/>
    </row>
    <row r="440" spans="1:19" ht="18">
      <c r="A440" s="265"/>
      <c r="B440" s="264" t="s">
        <v>352</v>
      </c>
      <c r="C440" s="265"/>
      <c r="D440" s="265"/>
      <c r="E440" s="265"/>
      <c r="F440" s="265"/>
      <c r="G440" s="265"/>
      <c r="H440" s="265"/>
      <c r="I440" s="265"/>
      <c r="J440" s="265"/>
      <c r="K440" s="265"/>
      <c r="L440" s="265"/>
      <c r="M440" s="265"/>
      <c r="N440" s="265"/>
      <c r="O440" s="265"/>
      <c r="P440" s="265"/>
      <c r="Q440" s="265"/>
      <c r="R440" s="265"/>
      <c r="S440" s="265"/>
    </row>
    <row r="441" spans="1:19" ht="18">
      <c r="A441" s="265"/>
      <c r="B441" s="265"/>
      <c r="C441" s="265"/>
      <c r="D441" s="265"/>
      <c r="E441" s="265"/>
      <c r="F441" s="265"/>
      <c r="G441" s="265"/>
      <c r="H441" s="265"/>
      <c r="I441" s="265"/>
      <c r="J441" s="265"/>
      <c r="K441" s="265"/>
      <c r="L441" s="265"/>
      <c r="M441" s="265"/>
      <c r="N441" s="265"/>
      <c r="O441" s="265"/>
      <c r="P441" s="265"/>
      <c r="Q441" s="265"/>
      <c r="R441" s="265"/>
      <c r="S441" s="265"/>
    </row>
    <row r="442" spans="1:19" ht="18">
      <c r="A442" s="272"/>
      <c r="B442" s="272" t="s">
        <v>330</v>
      </c>
      <c r="C442" s="272"/>
      <c r="D442" s="272"/>
      <c r="E442" s="272"/>
      <c r="F442" s="272"/>
      <c r="G442" s="272"/>
      <c r="H442" s="272"/>
      <c r="I442" s="272"/>
      <c r="J442" s="272"/>
      <c r="K442" s="272"/>
      <c r="L442" s="272"/>
      <c r="M442" s="272"/>
      <c r="N442" s="272"/>
      <c r="O442" s="272"/>
      <c r="P442" s="272"/>
      <c r="Q442" s="272"/>
      <c r="R442" s="272"/>
      <c r="S442" s="272"/>
    </row>
    <row r="443" spans="1:19" ht="18">
      <c r="A443" s="265"/>
      <c r="B443" s="265"/>
      <c r="C443" s="265"/>
      <c r="D443" s="265"/>
      <c r="E443" s="265"/>
      <c r="F443" s="265"/>
      <c r="G443" s="265"/>
      <c r="H443" s="265"/>
      <c r="I443" s="265"/>
      <c r="J443" s="265"/>
      <c r="K443" s="265"/>
      <c r="L443" s="265"/>
      <c r="M443" s="265"/>
      <c r="N443" s="265"/>
      <c r="O443" s="265"/>
      <c r="P443" s="265"/>
      <c r="Q443" s="265"/>
      <c r="R443" s="265"/>
      <c r="S443" s="265"/>
    </row>
    <row r="444" spans="1:19" ht="18">
      <c r="A444" s="265"/>
      <c r="B444" s="265" t="s">
        <v>303</v>
      </c>
      <c r="C444" s="265"/>
      <c r="D444" s="265"/>
      <c r="E444" s="265"/>
      <c r="F444" s="265"/>
      <c r="G444" s="265"/>
      <c r="H444" s="265"/>
      <c r="I444" s="265"/>
      <c r="J444" s="265"/>
      <c r="K444" s="265"/>
      <c r="L444" s="265"/>
      <c r="M444" s="265"/>
      <c r="N444" s="265"/>
      <c r="O444" s="265"/>
      <c r="P444" s="265"/>
      <c r="Q444" s="265"/>
      <c r="R444" s="265"/>
      <c r="S444" s="265"/>
    </row>
    <row r="445" spans="1:19" ht="18">
      <c r="A445" s="265"/>
      <c r="B445" s="265"/>
      <c r="C445" s="265"/>
      <c r="D445" s="265"/>
      <c r="E445" s="265"/>
      <c r="F445" s="265"/>
      <c r="G445" s="265"/>
      <c r="H445" s="265"/>
      <c r="I445" s="265"/>
      <c r="J445" s="265"/>
      <c r="K445" s="265"/>
      <c r="L445" s="265"/>
      <c r="M445" s="265"/>
      <c r="N445" s="265"/>
      <c r="O445" s="265"/>
      <c r="P445" s="265"/>
      <c r="Q445" s="265"/>
      <c r="R445" s="265"/>
      <c r="S445" s="265"/>
    </row>
    <row r="446" spans="1:19" ht="18">
      <c r="A446" s="265"/>
      <c r="B446" s="265" t="s">
        <v>304</v>
      </c>
      <c r="C446" s="265"/>
      <c r="D446" s="265"/>
      <c r="E446" s="265"/>
      <c r="F446" s="265"/>
      <c r="G446" s="265"/>
      <c r="H446" s="265"/>
      <c r="I446" s="265"/>
      <c r="J446" s="265"/>
      <c r="K446" s="265"/>
      <c r="L446" s="265"/>
      <c r="M446" s="265"/>
      <c r="N446" s="265"/>
      <c r="O446" s="265"/>
      <c r="P446" s="265"/>
      <c r="Q446" s="265"/>
      <c r="R446" s="265"/>
      <c r="S446" s="265"/>
    </row>
    <row r="447" spans="1:19" ht="18">
      <c r="A447" s="265"/>
      <c r="B447" s="265"/>
      <c r="C447" s="265"/>
      <c r="D447" s="265"/>
      <c r="E447" s="265"/>
      <c r="F447" s="265"/>
      <c r="G447" s="265"/>
      <c r="H447" s="265"/>
      <c r="I447" s="265"/>
      <c r="J447" s="265"/>
      <c r="K447" s="265"/>
      <c r="L447" s="265"/>
      <c r="M447" s="265"/>
      <c r="N447" s="265"/>
      <c r="O447" s="265"/>
      <c r="P447" s="265"/>
      <c r="Q447" s="265"/>
      <c r="R447" s="265"/>
      <c r="S447" s="265"/>
    </row>
    <row r="448" spans="1:19" ht="18">
      <c r="A448" s="265"/>
      <c r="B448" s="265" t="s">
        <v>305</v>
      </c>
      <c r="C448" s="265"/>
      <c r="D448" s="265"/>
      <c r="E448" s="265"/>
      <c r="F448" s="265"/>
      <c r="G448" s="265"/>
      <c r="H448" s="265"/>
      <c r="I448" s="265"/>
      <c r="J448" s="265"/>
      <c r="K448" s="265"/>
      <c r="L448" s="265"/>
      <c r="M448" s="265"/>
      <c r="N448" s="265"/>
      <c r="O448" s="265"/>
      <c r="P448" s="265"/>
      <c r="Q448" s="265"/>
      <c r="R448" s="265"/>
      <c r="S448" s="265"/>
    </row>
    <row r="449" spans="1:19" ht="18">
      <c r="A449" s="265"/>
      <c r="B449" s="265"/>
      <c r="C449" s="265"/>
      <c r="D449" s="265"/>
      <c r="E449" s="265"/>
      <c r="F449" s="265"/>
      <c r="G449" s="265"/>
      <c r="H449" s="265"/>
      <c r="I449" s="265"/>
      <c r="J449" s="265"/>
      <c r="K449" s="265"/>
      <c r="L449" s="265"/>
      <c r="M449" s="265"/>
      <c r="N449" s="265"/>
      <c r="O449" s="265"/>
      <c r="P449" s="265"/>
      <c r="Q449" s="265"/>
      <c r="R449" s="265"/>
      <c r="S449" s="265"/>
    </row>
    <row r="450" spans="1:19" ht="18">
      <c r="A450" s="265"/>
      <c r="B450" s="265" t="s">
        <v>390</v>
      </c>
      <c r="C450" s="265"/>
      <c r="D450" s="265"/>
      <c r="E450" s="265"/>
      <c r="F450" s="265"/>
      <c r="G450" s="265"/>
      <c r="H450" s="265"/>
      <c r="I450" s="265"/>
      <c r="J450" s="265"/>
      <c r="K450" s="265"/>
      <c r="L450" s="265"/>
      <c r="M450" s="265"/>
      <c r="N450" s="265"/>
      <c r="O450" s="265"/>
      <c r="P450" s="265"/>
      <c r="Q450" s="265"/>
      <c r="R450" s="265"/>
      <c r="S450" s="265"/>
    </row>
    <row r="451" spans="1:19" ht="18">
      <c r="A451" s="265"/>
      <c r="B451" s="265" t="s">
        <v>306</v>
      </c>
      <c r="C451" s="265"/>
      <c r="D451" s="265"/>
      <c r="E451" s="265"/>
      <c r="F451" s="265"/>
      <c r="G451" s="265"/>
      <c r="H451" s="265"/>
      <c r="I451" s="265"/>
      <c r="J451" s="265"/>
      <c r="K451" s="265"/>
      <c r="L451" s="265"/>
      <c r="M451" s="265"/>
      <c r="N451" s="265"/>
      <c r="O451" s="265"/>
      <c r="P451" s="265"/>
      <c r="Q451" s="265"/>
      <c r="R451" s="265"/>
      <c r="S451" s="265"/>
    </row>
    <row r="452" spans="1:19" ht="18">
      <c r="A452" s="265"/>
      <c r="B452" s="265"/>
      <c r="C452" s="265"/>
      <c r="D452" s="265"/>
      <c r="E452" s="265"/>
      <c r="F452" s="265"/>
      <c r="G452" s="265"/>
      <c r="H452" s="265"/>
      <c r="I452" s="265"/>
      <c r="J452" s="265"/>
      <c r="K452" s="265"/>
      <c r="L452" s="265"/>
      <c r="M452" s="265"/>
      <c r="N452" s="265"/>
      <c r="O452" s="265"/>
      <c r="P452" s="265"/>
      <c r="Q452" s="265"/>
      <c r="R452" s="265"/>
      <c r="S452" s="265"/>
    </row>
    <row r="453" spans="1:19" ht="18">
      <c r="A453" s="265"/>
      <c r="B453" s="265" t="s">
        <v>307</v>
      </c>
      <c r="C453" s="265"/>
      <c r="D453" s="265"/>
      <c r="E453" s="265"/>
      <c r="F453" s="265"/>
      <c r="G453" s="265"/>
      <c r="H453" s="265"/>
      <c r="I453" s="265"/>
      <c r="J453" s="265"/>
      <c r="K453" s="265"/>
      <c r="L453" s="265"/>
      <c r="M453" s="265"/>
      <c r="N453" s="265"/>
      <c r="O453" s="265"/>
      <c r="P453" s="265"/>
      <c r="Q453" s="265"/>
      <c r="R453" s="265"/>
      <c r="S453" s="265"/>
    </row>
    <row r="454" spans="1:19" ht="18">
      <c r="A454" s="265"/>
      <c r="B454" s="265"/>
      <c r="C454" s="265"/>
      <c r="D454" s="265"/>
      <c r="E454" s="265"/>
      <c r="F454" s="265"/>
      <c r="G454" s="265"/>
      <c r="H454" s="265"/>
      <c r="I454" s="265"/>
      <c r="J454" s="265"/>
      <c r="K454" s="265"/>
      <c r="L454" s="265"/>
      <c r="M454" s="265"/>
      <c r="N454" s="265"/>
      <c r="O454" s="265"/>
      <c r="P454" s="265"/>
      <c r="Q454" s="265"/>
      <c r="R454" s="265"/>
      <c r="S454" s="265"/>
    </row>
    <row r="455" spans="1:19" ht="18">
      <c r="A455" s="265"/>
      <c r="B455" s="265" t="s">
        <v>414</v>
      </c>
      <c r="C455" s="265"/>
      <c r="D455" s="265"/>
      <c r="E455" s="265"/>
      <c r="F455" s="265"/>
      <c r="G455" s="265"/>
      <c r="H455" s="265"/>
      <c r="I455" s="265"/>
      <c r="J455" s="265"/>
      <c r="K455" s="265"/>
      <c r="L455" s="265"/>
      <c r="M455" s="265"/>
      <c r="N455" s="265"/>
      <c r="O455" s="265"/>
      <c r="P455" s="265"/>
      <c r="Q455" s="265"/>
      <c r="R455" s="265"/>
      <c r="S455" s="265"/>
    </row>
    <row r="456" spans="1:19" ht="18">
      <c r="A456" s="265"/>
      <c r="B456" s="265"/>
      <c r="C456" s="265"/>
      <c r="D456" s="265"/>
      <c r="E456" s="265"/>
      <c r="F456" s="265"/>
      <c r="G456" s="265"/>
      <c r="H456" s="265"/>
      <c r="I456" s="265"/>
      <c r="J456" s="265"/>
      <c r="K456" s="265"/>
      <c r="L456" s="265"/>
      <c r="M456" s="265"/>
      <c r="N456" s="265"/>
      <c r="O456" s="265"/>
      <c r="P456" s="265"/>
      <c r="Q456" s="265"/>
      <c r="R456" s="265"/>
      <c r="S456" s="265"/>
    </row>
    <row r="457" spans="1:19" ht="18">
      <c r="A457" s="265"/>
      <c r="B457" s="265" t="s">
        <v>308</v>
      </c>
      <c r="C457" s="265"/>
      <c r="D457" s="265"/>
      <c r="E457" s="265"/>
      <c r="F457" s="265"/>
      <c r="G457" s="265"/>
      <c r="H457" s="265"/>
      <c r="I457" s="265"/>
      <c r="J457" s="265"/>
      <c r="K457" s="265"/>
      <c r="L457" s="265"/>
      <c r="M457" s="265"/>
      <c r="N457" s="265"/>
      <c r="O457" s="265"/>
      <c r="P457" s="265"/>
      <c r="Q457" s="265"/>
      <c r="R457" s="265"/>
      <c r="S457" s="265"/>
    </row>
    <row r="458" spans="1:19" ht="18">
      <c r="A458" s="265"/>
      <c r="B458" s="265"/>
      <c r="C458" s="265"/>
      <c r="D458" s="265"/>
      <c r="E458" s="265"/>
      <c r="F458" s="265"/>
      <c r="G458" s="265"/>
      <c r="H458" s="265"/>
      <c r="I458" s="265"/>
      <c r="J458" s="265"/>
      <c r="K458" s="265"/>
      <c r="L458" s="265"/>
      <c r="M458" s="265"/>
      <c r="N458" s="265"/>
      <c r="O458" s="265"/>
      <c r="P458" s="265"/>
      <c r="Q458" s="265"/>
      <c r="R458" s="265"/>
      <c r="S458" s="265"/>
    </row>
    <row r="459" spans="1:19" ht="18">
      <c r="A459" s="265"/>
      <c r="B459" s="265" t="s">
        <v>309</v>
      </c>
      <c r="C459" s="265"/>
      <c r="D459" s="265"/>
      <c r="E459" s="265"/>
      <c r="F459" s="265"/>
      <c r="G459" s="265"/>
      <c r="H459" s="265"/>
      <c r="I459" s="265"/>
      <c r="J459" s="265"/>
      <c r="K459" s="265"/>
      <c r="L459" s="265"/>
      <c r="M459" s="265"/>
      <c r="N459" s="265"/>
      <c r="O459" s="265"/>
      <c r="P459" s="265"/>
      <c r="Q459" s="265"/>
      <c r="R459" s="265"/>
      <c r="S459" s="265"/>
    </row>
    <row r="460" spans="1:19" ht="18">
      <c r="A460" s="265"/>
      <c r="B460" s="265"/>
      <c r="C460" s="265"/>
      <c r="D460" s="265"/>
      <c r="E460" s="265"/>
      <c r="F460" s="265"/>
      <c r="G460" s="265"/>
      <c r="H460" s="265"/>
      <c r="I460" s="265"/>
      <c r="J460" s="265"/>
      <c r="K460" s="265"/>
      <c r="L460" s="265"/>
      <c r="M460" s="265"/>
      <c r="N460" s="265"/>
      <c r="O460" s="265"/>
      <c r="P460" s="265"/>
      <c r="Q460" s="265"/>
      <c r="R460" s="265"/>
      <c r="S460" s="265"/>
    </row>
    <row r="461" spans="1:19" ht="18">
      <c r="A461" s="265"/>
      <c r="B461" s="265" t="s">
        <v>310</v>
      </c>
      <c r="C461" s="265"/>
      <c r="D461" s="265"/>
      <c r="E461" s="265"/>
      <c r="F461" s="265"/>
      <c r="G461" s="265"/>
      <c r="H461" s="265"/>
      <c r="I461" s="265"/>
      <c r="J461" s="265"/>
      <c r="K461" s="265"/>
      <c r="L461" s="265"/>
      <c r="M461" s="265"/>
      <c r="N461" s="265"/>
      <c r="O461" s="265"/>
      <c r="P461" s="265"/>
      <c r="Q461" s="265"/>
      <c r="R461" s="265"/>
      <c r="S461" s="265"/>
    </row>
    <row r="462" spans="1:19" ht="18">
      <c r="A462" s="265"/>
      <c r="B462" s="265"/>
      <c r="C462" s="265"/>
      <c r="D462" s="265"/>
      <c r="E462" s="265"/>
      <c r="F462" s="265"/>
      <c r="G462" s="265"/>
      <c r="H462" s="265"/>
      <c r="I462" s="265"/>
      <c r="J462" s="265"/>
      <c r="K462" s="265"/>
      <c r="L462" s="265"/>
      <c r="M462" s="265"/>
      <c r="N462" s="265"/>
      <c r="O462" s="265"/>
      <c r="P462" s="265"/>
      <c r="Q462" s="265"/>
      <c r="R462" s="265"/>
      <c r="S462" s="265"/>
    </row>
    <row r="463" spans="1:19" ht="18">
      <c r="A463" s="265"/>
      <c r="B463" s="265"/>
      <c r="C463" s="265"/>
      <c r="D463" s="265"/>
      <c r="E463" s="265"/>
      <c r="F463" s="265"/>
      <c r="G463" s="265"/>
      <c r="H463" s="265"/>
      <c r="I463" s="265"/>
      <c r="J463" s="265"/>
      <c r="K463" s="265"/>
      <c r="L463" s="265"/>
      <c r="M463" s="265"/>
      <c r="N463" s="265"/>
      <c r="O463" s="265"/>
      <c r="P463" s="265"/>
      <c r="Q463" s="265"/>
      <c r="R463" s="265"/>
      <c r="S463" s="265"/>
    </row>
    <row r="464" spans="1:19" ht="18">
      <c r="A464" s="272"/>
      <c r="B464" s="272" t="s">
        <v>183</v>
      </c>
      <c r="C464" s="272"/>
      <c r="D464" s="272"/>
      <c r="E464" s="272"/>
      <c r="F464" s="272"/>
      <c r="G464" s="272"/>
      <c r="H464" s="272"/>
      <c r="I464" s="272"/>
      <c r="J464" s="272"/>
      <c r="K464" s="272"/>
      <c r="L464" s="272"/>
      <c r="M464" s="272"/>
      <c r="N464" s="272"/>
      <c r="O464" s="272"/>
      <c r="P464" s="272"/>
      <c r="Q464" s="272"/>
      <c r="R464" s="272"/>
      <c r="S464" s="272"/>
    </row>
    <row r="465" spans="1:19" ht="18">
      <c r="A465" s="265"/>
      <c r="B465" s="265"/>
      <c r="C465" s="265"/>
      <c r="D465" s="265"/>
      <c r="E465" s="265"/>
      <c r="F465" s="265"/>
      <c r="G465" s="265"/>
      <c r="H465" s="265"/>
      <c r="I465" s="265"/>
      <c r="J465" s="265"/>
      <c r="K465" s="265"/>
      <c r="L465" s="265"/>
      <c r="M465" s="265"/>
      <c r="N465" s="265"/>
      <c r="O465" s="265"/>
      <c r="P465" s="265"/>
      <c r="Q465" s="265"/>
      <c r="R465" s="265"/>
      <c r="S465" s="265"/>
    </row>
    <row r="466" spans="1:19" ht="18">
      <c r="A466" s="265"/>
      <c r="B466" s="265" t="s">
        <v>311</v>
      </c>
      <c r="C466" s="265"/>
      <c r="D466" s="265"/>
      <c r="E466" s="265"/>
      <c r="F466" s="265"/>
      <c r="G466" s="265"/>
      <c r="H466" s="265"/>
      <c r="I466" s="265"/>
      <c r="J466" s="265"/>
      <c r="K466" s="265"/>
      <c r="L466" s="265"/>
      <c r="M466" s="265"/>
      <c r="N466" s="265"/>
      <c r="O466" s="265"/>
      <c r="P466" s="265"/>
      <c r="Q466" s="265"/>
      <c r="R466" s="265"/>
      <c r="S466" s="265"/>
    </row>
    <row r="467" spans="1:19" ht="18">
      <c r="A467" s="265"/>
      <c r="B467" s="265"/>
      <c r="C467" s="265"/>
      <c r="D467" s="265"/>
      <c r="E467" s="265"/>
      <c r="F467" s="265"/>
      <c r="G467" s="265"/>
      <c r="H467" s="265"/>
      <c r="I467" s="265"/>
      <c r="J467" s="265"/>
      <c r="K467" s="265"/>
      <c r="L467" s="265"/>
      <c r="M467" s="265"/>
      <c r="N467" s="265"/>
      <c r="O467" s="265"/>
      <c r="P467" s="265"/>
      <c r="Q467" s="265"/>
      <c r="R467" s="265"/>
      <c r="S467" s="265"/>
    </row>
    <row r="468" spans="1:19" ht="18">
      <c r="A468" s="265"/>
      <c r="B468" s="265" t="s">
        <v>312</v>
      </c>
      <c r="C468" s="265"/>
      <c r="D468" s="265"/>
      <c r="E468" s="265"/>
      <c r="F468" s="265"/>
      <c r="G468" s="265"/>
      <c r="H468" s="265"/>
      <c r="I468" s="265"/>
      <c r="J468" s="265"/>
      <c r="K468" s="265"/>
      <c r="L468" s="265"/>
      <c r="M468" s="265"/>
      <c r="N468" s="265"/>
      <c r="O468" s="265"/>
      <c r="P468" s="265"/>
      <c r="Q468" s="265"/>
      <c r="R468" s="265"/>
      <c r="S468" s="265"/>
    </row>
    <row r="469" spans="1:19" ht="18">
      <c r="A469" s="265"/>
      <c r="B469" s="265"/>
      <c r="C469" s="265"/>
      <c r="D469" s="265"/>
      <c r="E469" s="265"/>
      <c r="F469" s="265"/>
      <c r="G469" s="265"/>
      <c r="H469" s="265"/>
      <c r="I469" s="265"/>
      <c r="J469" s="265"/>
      <c r="K469" s="265"/>
      <c r="L469" s="265"/>
      <c r="M469" s="265"/>
      <c r="N469" s="265"/>
      <c r="O469" s="265"/>
      <c r="P469" s="265"/>
      <c r="Q469" s="265"/>
      <c r="R469" s="265"/>
      <c r="S469" s="265"/>
    </row>
    <row r="470" spans="1:19" ht="18">
      <c r="A470" s="272"/>
      <c r="B470" s="272" t="s">
        <v>184</v>
      </c>
      <c r="C470" s="272"/>
      <c r="D470" s="272"/>
      <c r="E470" s="272"/>
      <c r="F470" s="272"/>
      <c r="G470" s="272"/>
      <c r="H470" s="272"/>
      <c r="I470" s="272"/>
      <c r="J470" s="272"/>
      <c r="K470" s="272"/>
      <c r="L470" s="272"/>
      <c r="M470" s="272"/>
      <c r="N470" s="272"/>
      <c r="O470" s="272"/>
      <c r="P470" s="272"/>
      <c r="Q470" s="272"/>
      <c r="R470" s="272"/>
      <c r="S470" s="272"/>
    </row>
    <row r="471" spans="1:19" ht="18">
      <c r="A471" s="265"/>
      <c r="B471" s="265"/>
      <c r="C471" s="265"/>
      <c r="D471" s="265"/>
      <c r="E471" s="265"/>
      <c r="F471" s="265"/>
      <c r="G471" s="265"/>
      <c r="H471" s="265"/>
      <c r="I471" s="265"/>
      <c r="J471" s="265"/>
      <c r="K471" s="265"/>
      <c r="L471" s="265"/>
      <c r="M471" s="265"/>
      <c r="N471" s="265"/>
      <c r="O471" s="265"/>
      <c r="P471" s="265"/>
      <c r="Q471" s="265"/>
      <c r="R471" s="265"/>
      <c r="S471" s="265"/>
    </row>
    <row r="472" spans="1:19" ht="18">
      <c r="A472" s="265"/>
      <c r="B472" s="264" t="s">
        <v>353</v>
      </c>
      <c r="C472" s="265"/>
      <c r="D472" s="265"/>
      <c r="E472" s="265"/>
      <c r="F472" s="265"/>
      <c r="G472" s="265"/>
      <c r="H472" s="265"/>
      <c r="I472" s="265"/>
      <c r="J472" s="265"/>
      <c r="K472" s="265"/>
      <c r="L472" s="265"/>
      <c r="M472" s="265"/>
      <c r="N472" s="265"/>
      <c r="O472" s="265"/>
      <c r="P472" s="265"/>
      <c r="Q472" s="265"/>
      <c r="R472" s="265"/>
      <c r="S472" s="265"/>
    </row>
    <row r="473" spans="1:19" ht="18">
      <c r="A473" s="265"/>
      <c r="B473" s="265"/>
      <c r="C473" s="265"/>
      <c r="D473" s="265"/>
      <c r="E473" s="265"/>
      <c r="F473" s="265"/>
      <c r="G473" s="265"/>
      <c r="H473" s="265"/>
      <c r="I473" s="265"/>
      <c r="J473" s="265"/>
      <c r="K473" s="265"/>
      <c r="L473" s="265"/>
      <c r="M473" s="265"/>
      <c r="N473" s="265"/>
      <c r="O473" s="265"/>
      <c r="P473" s="265"/>
      <c r="Q473" s="265"/>
      <c r="R473" s="265"/>
      <c r="S473" s="265"/>
    </row>
    <row r="474" spans="1:19" ht="18">
      <c r="A474" s="265"/>
      <c r="B474" s="264" t="s">
        <v>185</v>
      </c>
      <c r="C474" s="265"/>
      <c r="D474" s="265"/>
      <c r="E474" s="265"/>
      <c r="F474" s="265"/>
      <c r="G474" s="265"/>
      <c r="H474" s="265"/>
      <c r="I474" s="265"/>
      <c r="J474" s="265"/>
      <c r="K474" s="265"/>
      <c r="L474" s="265"/>
      <c r="M474" s="265"/>
      <c r="N474" s="265"/>
      <c r="O474" s="265"/>
      <c r="P474" s="265"/>
      <c r="Q474" s="265"/>
      <c r="R474" s="265"/>
      <c r="S474" s="265"/>
    </row>
    <row r="475" spans="1:19" ht="18">
      <c r="A475" s="265"/>
      <c r="B475" s="265"/>
      <c r="C475" s="265"/>
      <c r="D475" s="265"/>
      <c r="E475" s="265"/>
      <c r="F475" s="265"/>
      <c r="G475" s="265"/>
      <c r="H475" s="265"/>
      <c r="I475" s="265"/>
      <c r="J475" s="265"/>
      <c r="K475" s="265"/>
      <c r="L475" s="265"/>
      <c r="M475" s="265"/>
      <c r="N475" s="265"/>
      <c r="O475" s="265"/>
      <c r="P475" s="265"/>
      <c r="Q475" s="265"/>
      <c r="R475" s="265"/>
      <c r="S475" s="265"/>
    </row>
    <row r="476" spans="1:19" ht="18">
      <c r="A476" s="265"/>
      <c r="B476" s="264" t="s">
        <v>354</v>
      </c>
      <c r="C476" s="265"/>
      <c r="D476" s="265"/>
      <c r="E476" s="265"/>
      <c r="F476" s="265"/>
      <c r="G476" s="265"/>
      <c r="H476" s="265"/>
      <c r="I476" s="265"/>
      <c r="J476" s="265"/>
      <c r="K476" s="265"/>
      <c r="L476" s="265"/>
      <c r="M476" s="265"/>
      <c r="N476" s="265"/>
      <c r="O476" s="265"/>
      <c r="P476" s="265"/>
      <c r="Q476" s="265"/>
      <c r="R476" s="265"/>
      <c r="S476" s="265"/>
    </row>
    <row r="477" spans="1:19" ht="18">
      <c r="A477" s="265"/>
      <c r="B477" s="264" t="s">
        <v>355</v>
      </c>
      <c r="C477" s="265"/>
      <c r="D477" s="265"/>
      <c r="E477" s="265"/>
      <c r="F477" s="265"/>
      <c r="G477" s="265"/>
      <c r="H477" s="265"/>
      <c r="I477" s="265"/>
      <c r="J477" s="265"/>
      <c r="K477" s="265"/>
      <c r="L477" s="265"/>
      <c r="M477" s="265"/>
      <c r="N477" s="265"/>
      <c r="O477" s="265"/>
      <c r="P477" s="265"/>
      <c r="Q477" s="265"/>
      <c r="R477" s="265"/>
      <c r="S477" s="265"/>
    </row>
    <row r="478" spans="1:19" ht="18">
      <c r="A478" s="265"/>
      <c r="B478" s="265"/>
      <c r="C478" s="265"/>
      <c r="D478" s="265"/>
      <c r="E478" s="265"/>
      <c r="F478" s="265"/>
      <c r="G478" s="265"/>
      <c r="H478" s="265"/>
      <c r="I478" s="265"/>
      <c r="J478" s="265"/>
      <c r="K478" s="265"/>
      <c r="L478" s="265"/>
      <c r="M478" s="265"/>
      <c r="N478" s="265"/>
      <c r="O478" s="265"/>
      <c r="P478" s="265"/>
      <c r="Q478" s="265"/>
      <c r="R478" s="265"/>
      <c r="S478" s="265"/>
    </row>
    <row r="479" spans="1:19" ht="18">
      <c r="A479" s="265"/>
      <c r="B479" s="264" t="s">
        <v>186</v>
      </c>
      <c r="C479" s="265"/>
      <c r="D479" s="265"/>
      <c r="E479" s="265"/>
      <c r="F479" s="265"/>
      <c r="G479" s="265"/>
      <c r="H479" s="265"/>
      <c r="I479" s="265"/>
      <c r="J479" s="265"/>
      <c r="K479" s="265"/>
      <c r="L479" s="265"/>
      <c r="M479" s="265"/>
      <c r="N479" s="265"/>
      <c r="O479" s="265"/>
      <c r="P479" s="265"/>
      <c r="Q479" s="265"/>
      <c r="R479" s="265"/>
      <c r="S479" s="265"/>
    </row>
    <row r="480" spans="1:19" ht="18">
      <c r="A480" s="265"/>
      <c r="B480" s="265"/>
      <c r="C480" s="265"/>
      <c r="D480" s="265"/>
      <c r="E480" s="265"/>
      <c r="F480" s="265"/>
      <c r="G480" s="265"/>
      <c r="H480" s="265"/>
      <c r="I480" s="265"/>
      <c r="J480" s="265"/>
      <c r="K480" s="265"/>
      <c r="L480" s="265"/>
      <c r="M480" s="265"/>
      <c r="N480" s="265"/>
      <c r="O480" s="265"/>
      <c r="P480" s="265"/>
      <c r="Q480" s="265"/>
      <c r="R480" s="265"/>
      <c r="S480" s="265"/>
    </row>
    <row r="481" spans="1:19" ht="18">
      <c r="A481" s="265"/>
      <c r="B481" s="264" t="s">
        <v>356</v>
      </c>
      <c r="C481" s="265"/>
      <c r="D481" s="265"/>
      <c r="E481" s="265"/>
      <c r="F481" s="265"/>
      <c r="G481" s="265"/>
      <c r="H481" s="265"/>
      <c r="I481" s="265"/>
      <c r="J481" s="265"/>
      <c r="K481" s="265"/>
      <c r="L481" s="265"/>
      <c r="M481" s="265"/>
      <c r="N481" s="265"/>
      <c r="O481" s="265"/>
      <c r="P481" s="265"/>
      <c r="Q481" s="265"/>
      <c r="R481" s="265"/>
      <c r="S481" s="265"/>
    </row>
    <row r="482" spans="1:19" ht="18">
      <c r="A482" s="265"/>
      <c r="B482" s="264" t="s">
        <v>473</v>
      </c>
      <c r="C482" s="265"/>
      <c r="D482" s="265"/>
      <c r="E482" s="265"/>
      <c r="F482" s="265"/>
      <c r="G482" s="265"/>
      <c r="H482" s="265"/>
      <c r="I482" s="265"/>
      <c r="J482" s="265"/>
      <c r="K482" s="265"/>
      <c r="L482" s="265"/>
      <c r="M482" s="265"/>
      <c r="N482" s="265"/>
      <c r="O482" s="265"/>
      <c r="P482" s="265"/>
      <c r="Q482" s="265"/>
      <c r="R482" s="265"/>
      <c r="S482" s="265"/>
    </row>
    <row r="483" spans="1:19" ht="18">
      <c r="A483" s="265"/>
      <c r="B483" s="265"/>
      <c r="C483" s="265"/>
      <c r="D483" s="265"/>
      <c r="E483" s="265"/>
      <c r="F483" s="265"/>
      <c r="G483" s="265"/>
      <c r="H483" s="265"/>
      <c r="I483" s="265"/>
      <c r="J483" s="265"/>
      <c r="K483" s="265"/>
      <c r="L483" s="265"/>
      <c r="M483" s="265"/>
      <c r="N483" s="265"/>
      <c r="O483" s="265"/>
      <c r="P483" s="265"/>
      <c r="Q483" s="265"/>
      <c r="R483" s="265"/>
      <c r="S483" s="265"/>
    </row>
    <row r="484" spans="1:19" ht="18">
      <c r="A484" s="265"/>
      <c r="B484" s="264" t="s">
        <v>187</v>
      </c>
      <c r="C484" s="265"/>
      <c r="D484" s="265"/>
      <c r="E484" s="265"/>
      <c r="F484" s="265"/>
      <c r="G484" s="265"/>
      <c r="H484" s="265"/>
      <c r="I484" s="265"/>
      <c r="J484" s="265"/>
      <c r="K484" s="265"/>
      <c r="L484" s="265"/>
      <c r="M484" s="265"/>
      <c r="N484" s="265"/>
      <c r="O484" s="265"/>
      <c r="P484" s="265"/>
      <c r="Q484" s="265"/>
      <c r="R484" s="265"/>
      <c r="S484" s="265"/>
    </row>
    <row r="485" spans="1:19" ht="18">
      <c r="A485" s="265"/>
      <c r="B485" s="265"/>
      <c r="C485" s="265"/>
      <c r="D485" s="265"/>
      <c r="E485" s="265"/>
      <c r="F485" s="265"/>
      <c r="G485" s="265"/>
      <c r="H485" s="265"/>
      <c r="I485" s="265"/>
      <c r="J485" s="265"/>
      <c r="K485" s="265"/>
      <c r="L485" s="265"/>
      <c r="M485" s="265"/>
      <c r="N485" s="265"/>
      <c r="O485" s="265"/>
      <c r="P485" s="265"/>
      <c r="Q485" s="265"/>
      <c r="R485" s="265"/>
      <c r="S485" s="265"/>
    </row>
    <row r="486" spans="1:19" ht="18">
      <c r="A486" s="265"/>
      <c r="B486" s="264" t="s">
        <v>188</v>
      </c>
      <c r="C486" s="265"/>
      <c r="D486" s="265"/>
      <c r="E486" s="265"/>
      <c r="F486" s="265"/>
      <c r="G486" s="265"/>
      <c r="H486" s="265"/>
      <c r="I486" s="265"/>
      <c r="J486" s="265"/>
      <c r="K486" s="265"/>
      <c r="L486" s="265"/>
      <c r="M486" s="265"/>
      <c r="N486" s="265"/>
      <c r="O486" s="265"/>
      <c r="P486" s="265"/>
      <c r="Q486" s="265"/>
      <c r="R486" s="265"/>
      <c r="S486" s="265"/>
    </row>
    <row r="487" spans="1:19" ht="18">
      <c r="A487" s="265"/>
      <c r="B487" s="265"/>
      <c r="C487" s="265"/>
      <c r="D487" s="265"/>
      <c r="E487" s="265"/>
      <c r="F487" s="265"/>
      <c r="G487" s="265"/>
      <c r="H487" s="265"/>
      <c r="I487" s="265"/>
      <c r="J487" s="265"/>
      <c r="K487" s="265"/>
      <c r="L487" s="265"/>
      <c r="M487" s="265"/>
      <c r="N487" s="265"/>
      <c r="O487" s="265"/>
      <c r="P487" s="265"/>
      <c r="Q487" s="265"/>
      <c r="R487" s="265"/>
      <c r="S487" s="265"/>
    </row>
    <row r="488" spans="1:19" ht="18">
      <c r="A488" s="265"/>
      <c r="B488" s="264" t="s">
        <v>357</v>
      </c>
      <c r="C488" s="265"/>
      <c r="D488" s="265"/>
      <c r="E488" s="265"/>
      <c r="F488" s="265"/>
      <c r="G488" s="265"/>
      <c r="H488" s="265"/>
      <c r="I488" s="265"/>
      <c r="J488" s="265"/>
      <c r="K488" s="265"/>
      <c r="L488" s="265"/>
      <c r="M488" s="265"/>
      <c r="N488" s="265"/>
      <c r="O488" s="265"/>
      <c r="P488" s="265"/>
      <c r="Q488" s="265"/>
      <c r="R488" s="265"/>
      <c r="S488" s="265"/>
    </row>
    <row r="489" spans="1:19" ht="18">
      <c r="A489" s="265"/>
      <c r="B489" s="264" t="s">
        <v>358</v>
      </c>
      <c r="C489" s="265"/>
      <c r="D489" s="265"/>
      <c r="E489" s="265"/>
      <c r="F489" s="265"/>
      <c r="G489" s="265"/>
      <c r="H489" s="265"/>
      <c r="I489" s="265"/>
      <c r="J489" s="265"/>
      <c r="K489" s="265"/>
      <c r="L489" s="265"/>
      <c r="M489" s="265"/>
      <c r="N489" s="265"/>
      <c r="O489" s="265"/>
      <c r="P489" s="265"/>
      <c r="Q489" s="265"/>
      <c r="R489" s="265"/>
      <c r="S489" s="265"/>
    </row>
    <row r="490" spans="1:19" ht="18">
      <c r="A490" s="265"/>
      <c r="B490" s="264" t="s">
        <v>359</v>
      </c>
      <c r="C490" s="265"/>
      <c r="D490" s="265"/>
      <c r="E490" s="265"/>
      <c r="F490" s="265"/>
      <c r="G490" s="265"/>
      <c r="H490" s="265"/>
      <c r="I490" s="265"/>
      <c r="J490" s="265"/>
      <c r="K490" s="265"/>
      <c r="L490" s="265"/>
      <c r="M490" s="265"/>
      <c r="N490" s="265"/>
      <c r="O490" s="265"/>
      <c r="P490" s="265"/>
      <c r="Q490" s="265"/>
      <c r="R490" s="265"/>
      <c r="S490" s="265"/>
    </row>
    <row r="491" spans="1:19" ht="18">
      <c r="A491" s="265"/>
      <c r="B491" s="265"/>
      <c r="C491" s="265"/>
      <c r="D491" s="265"/>
      <c r="E491" s="265"/>
      <c r="F491" s="265"/>
      <c r="G491" s="265"/>
      <c r="H491" s="265"/>
      <c r="I491" s="265"/>
      <c r="J491" s="265"/>
      <c r="K491" s="265"/>
      <c r="L491" s="265"/>
      <c r="M491" s="265"/>
      <c r="N491" s="265"/>
      <c r="O491" s="265"/>
      <c r="P491" s="265"/>
      <c r="Q491" s="265"/>
      <c r="R491" s="265"/>
      <c r="S491" s="265"/>
    </row>
    <row r="492" spans="1:19" ht="18">
      <c r="A492" s="265"/>
      <c r="B492" s="264" t="s">
        <v>360</v>
      </c>
      <c r="C492" s="265"/>
      <c r="D492" s="265"/>
      <c r="E492" s="265"/>
      <c r="F492" s="265"/>
      <c r="G492" s="265"/>
      <c r="H492" s="265"/>
      <c r="I492" s="265"/>
      <c r="J492" s="265"/>
      <c r="K492" s="265"/>
      <c r="L492" s="265"/>
      <c r="M492" s="265"/>
      <c r="N492" s="265"/>
      <c r="O492" s="265"/>
      <c r="P492" s="265"/>
      <c r="Q492" s="265"/>
      <c r="R492" s="265"/>
      <c r="S492" s="265"/>
    </row>
    <row r="493" spans="1:19" ht="18">
      <c r="A493" s="265"/>
      <c r="B493" s="265"/>
      <c r="C493" s="265"/>
      <c r="D493" s="265"/>
      <c r="E493" s="265"/>
      <c r="F493" s="265"/>
      <c r="G493" s="265"/>
      <c r="H493" s="265"/>
      <c r="I493" s="265"/>
      <c r="J493" s="265"/>
      <c r="K493" s="265"/>
      <c r="L493" s="265"/>
      <c r="M493" s="265"/>
      <c r="N493" s="265"/>
      <c r="O493" s="265"/>
      <c r="P493" s="265"/>
      <c r="Q493" s="265"/>
      <c r="R493" s="265"/>
      <c r="S493" s="265"/>
    </row>
    <row r="494" spans="1:19" ht="18">
      <c r="A494" s="272"/>
      <c r="B494" s="272" t="s">
        <v>189</v>
      </c>
      <c r="C494" s="272"/>
      <c r="D494" s="272"/>
      <c r="E494" s="272"/>
      <c r="F494" s="272"/>
      <c r="G494" s="272"/>
      <c r="H494" s="272"/>
      <c r="I494" s="272"/>
      <c r="J494" s="272"/>
      <c r="K494" s="272"/>
      <c r="L494" s="272"/>
      <c r="M494" s="272"/>
      <c r="N494" s="272"/>
      <c r="O494" s="272"/>
      <c r="P494" s="272"/>
      <c r="Q494" s="272"/>
      <c r="R494" s="272"/>
      <c r="S494" s="272"/>
    </row>
    <row r="495" spans="1:19" ht="18">
      <c r="A495" s="265"/>
      <c r="B495" s="265"/>
      <c r="C495" s="265"/>
      <c r="D495" s="265"/>
      <c r="E495" s="265"/>
      <c r="F495" s="265"/>
      <c r="G495" s="265"/>
      <c r="H495" s="265"/>
      <c r="I495" s="265"/>
      <c r="J495" s="265"/>
      <c r="K495" s="265"/>
      <c r="L495" s="265"/>
      <c r="M495" s="265"/>
      <c r="N495" s="265"/>
      <c r="O495" s="265"/>
      <c r="P495" s="265"/>
      <c r="Q495" s="265"/>
      <c r="R495" s="265"/>
      <c r="S495" s="265"/>
    </row>
    <row r="496" spans="1:19" ht="18">
      <c r="A496" s="265"/>
      <c r="B496" s="264" t="s">
        <v>190</v>
      </c>
      <c r="C496" s="265"/>
      <c r="D496" s="265"/>
      <c r="E496" s="265"/>
      <c r="F496" s="265"/>
      <c r="G496" s="265"/>
      <c r="H496" s="265"/>
      <c r="I496" s="265"/>
      <c r="J496" s="265"/>
      <c r="K496" s="265"/>
      <c r="L496" s="265"/>
      <c r="M496" s="265"/>
      <c r="N496" s="265"/>
      <c r="O496" s="265"/>
      <c r="P496" s="265"/>
      <c r="Q496" s="265"/>
      <c r="R496" s="265"/>
      <c r="S496" s="265"/>
    </row>
    <row r="497" spans="1:19" ht="18">
      <c r="A497" s="265"/>
      <c r="B497" s="265"/>
      <c r="C497" s="265"/>
      <c r="D497" s="265"/>
      <c r="E497" s="265"/>
      <c r="F497" s="265"/>
      <c r="G497" s="265"/>
      <c r="H497" s="265"/>
      <c r="I497" s="265"/>
      <c r="J497" s="265"/>
      <c r="K497" s="265"/>
      <c r="L497" s="265"/>
      <c r="M497" s="265"/>
      <c r="N497" s="265"/>
      <c r="O497" s="265"/>
      <c r="P497" s="265"/>
      <c r="Q497" s="265"/>
      <c r="R497" s="265"/>
      <c r="S497" s="265"/>
    </row>
    <row r="498" spans="1:19" ht="18">
      <c r="A498" s="265"/>
      <c r="B498" s="264" t="s">
        <v>313</v>
      </c>
      <c r="C498" s="265"/>
      <c r="D498" s="265"/>
      <c r="E498" s="265"/>
      <c r="F498" s="265"/>
      <c r="G498" s="265"/>
      <c r="H498" s="265"/>
      <c r="I498" s="265"/>
      <c r="J498" s="265"/>
      <c r="K498" s="265"/>
      <c r="L498" s="265"/>
      <c r="M498" s="265"/>
      <c r="N498" s="265"/>
      <c r="O498" s="265"/>
      <c r="P498" s="265"/>
      <c r="Q498" s="265"/>
      <c r="R498" s="265"/>
      <c r="S498" s="265"/>
    </row>
    <row r="499" spans="1:19" ht="18">
      <c r="A499" s="265"/>
      <c r="B499" s="264" t="s">
        <v>314</v>
      </c>
      <c r="C499" s="265"/>
      <c r="D499" s="265"/>
      <c r="E499" s="265"/>
      <c r="F499" s="265"/>
      <c r="G499" s="265"/>
      <c r="H499" s="265"/>
      <c r="I499" s="265"/>
      <c r="J499" s="265"/>
      <c r="K499" s="265"/>
      <c r="L499" s="265"/>
      <c r="M499" s="265"/>
      <c r="N499" s="265"/>
      <c r="O499" s="265"/>
      <c r="P499" s="265"/>
      <c r="Q499" s="265"/>
      <c r="R499" s="265"/>
      <c r="S499" s="265"/>
    </row>
    <row r="500" spans="1:19" ht="18">
      <c r="A500" s="265"/>
      <c r="B500" s="264" t="s">
        <v>315</v>
      </c>
      <c r="C500" s="265"/>
      <c r="D500" s="265"/>
      <c r="E500" s="265"/>
      <c r="F500" s="265"/>
      <c r="G500" s="265"/>
      <c r="H500" s="265"/>
      <c r="I500" s="265"/>
      <c r="J500" s="265"/>
      <c r="K500" s="265"/>
      <c r="L500" s="265"/>
      <c r="M500" s="265"/>
      <c r="N500" s="265"/>
      <c r="O500" s="265"/>
      <c r="P500" s="265"/>
      <c r="Q500" s="265"/>
      <c r="R500" s="265"/>
      <c r="S500" s="265"/>
    </row>
    <row r="501" spans="1:19" ht="18">
      <c r="A501" s="265"/>
      <c r="B501" s="265"/>
      <c r="C501" s="265"/>
      <c r="D501" s="265"/>
      <c r="E501" s="265"/>
      <c r="F501" s="265"/>
      <c r="G501" s="265"/>
      <c r="H501" s="265"/>
      <c r="I501" s="265"/>
      <c r="J501" s="265"/>
      <c r="K501" s="265"/>
      <c r="L501" s="265"/>
      <c r="M501" s="265"/>
      <c r="N501" s="265"/>
      <c r="O501" s="265"/>
      <c r="P501" s="265"/>
      <c r="Q501" s="265"/>
      <c r="R501" s="265"/>
      <c r="S501" s="265"/>
    </row>
    <row r="502" spans="1:19" ht="18">
      <c r="A502" s="265"/>
      <c r="B502" s="264" t="s">
        <v>480</v>
      </c>
      <c r="C502" s="265"/>
      <c r="D502" s="265"/>
      <c r="E502" s="265"/>
      <c r="F502" s="265"/>
      <c r="G502" s="265"/>
      <c r="H502" s="265"/>
      <c r="I502" s="265"/>
      <c r="J502" s="265"/>
      <c r="K502" s="265"/>
      <c r="L502" s="265"/>
      <c r="M502" s="265"/>
      <c r="N502" s="265"/>
      <c r="O502" s="265"/>
      <c r="P502" s="265"/>
      <c r="Q502" s="265"/>
      <c r="R502" s="265"/>
      <c r="S502" s="265"/>
    </row>
    <row r="503" spans="1:19" ht="18">
      <c r="A503" s="265"/>
      <c r="B503" s="264"/>
      <c r="C503" s="265"/>
      <c r="D503" s="265"/>
      <c r="E503" s="265"/>
      <c r="F503" s="265"/>
      <c r="G503" s="265"/>
      <c r="H503" s="265"/>
      <c r="I503" s="265"/>
      <c r="J503" s="265"/>
      <c r="K503" s="265"/>
      <c r="L503" s="265"/>
      <c r="M503" s="265"/>
      <c r="N503" s="265"/>
      <c r="O503" s="265"/>
      <c r="P503" s="265"/>
      <c r="Q503" s="265"/>
      <c r="R503" s="265"/>
      <c r="S503" s="265"/>
    </row>
    <row r="504" spans="1:19" ht="18">
      <c r="A504" s="265"/>
      <c r="B504" s="264" t="s">
        <v>392</v>
      </c>
      <c r="C504" s="265"/>
      <c r="D504" s="265"/>
      <c r="E504" s="265"/>
      <c r="F504" s="265"/>
      <c r="G504" s="265"/>
      <c r="H504" s="265"/>
      <c r="I504" s="265"/>
      <c r="J504" s="265"/>
      <c r="K504" s="265"/>
      <c r="L504" s="265"/>
      <c r="M504" s="265"/>
      <c r="N504" s="265"/>
      <c r="O504" s="265"/>
      <c r="P504" s="265"/>
      <c r="Q504" s="265"/>
      <c r="R504" s="265"/>
      <c r="S504" s="265"/>
    </row>
    <row r="505" spans="1:19" ht="18">
      <c r="A505" s="265"/>
      <c r="B505" s="264"/>
      <c r="C505" s="265"/>
      <c r="D505" s="265"/>
      <c r="E505" s="265"/>
      <c r="F505" s="265"/>
      <c r="G505" s="265"/>
      <c r="H505" s="265"/>
      <c r="I505" s="265"/>
      <c r="J505" s="265"/>
      <c r="K505" s="265"/>
      <c r="L505" s="265"/>
      <c r="M505" s="265"/>
      <c r="N505" s="265"/>
      <c r="O505" s="265"/>
      <c r="P505" s="265"/>
      <c r="Q505" s="265"/>
      <c r="R505" s="265"/>
      <c r="S505" s="265"/>
    </row>
    <row r="506" spans="1:19" ht="29" customHeight="1">
      <c r="A506" s="174"/>
      <c r="B506" s="174" t="s">
        <v>408</v>
      </c>
      <c r="C506" s="262"/>
      <c r="D506" s="262"/>
      <c r="E506" s="258"/>
      <c r="F506" s="258"/>
      <c r="G506" s="258"/>
      <c r="H506" s="258"/>
      <c r="I506" s="258"/>
      <c r="J506" s="258"/>
      <c r="K506" s="258"/>
      <c r="L506" s="258"/>
      <c r="M506" s="258"/>
      <c r="N506" s="258"/>
      <c r="O506" s="258"/>
      <c r="P506" s="258"/>
      <c r="Q506" s="258"/>
      <c r="R506" s="258"/>
      <c r="S506" s="258"/>
    </row>
    <row r="507" spans="1:19" ht="18">
      <c r="A507" s="265"/>
      <c r="B507" s="264"/>
      <c r="C507" s="265"/>
      <c r="D507" s="265"/>
      <c r="E507" s="265"/>
      <c r="F507" s="265"/>
      <c r="G507" s="265"/>
      <c r="H507" s="265"/>
      <c r="I507" s="265"/>
      <c r="J507" s="265"/>
      <c r="K507" s="265"/>
      <c r="L507" s="265"/>
      <c r="M507" s="265"/>
      <c r="N507" s="265"/>
      <c r="O507" s="265"/>
      <c r="P507" s="265"/>
      <c r="Q507" s="265"/>
      <c r="R507" s="265"/>
      <c r="S507" s="265"/>
    </row>
    <row r="508" spans="1:19" ht="18">
      <c r="A508" s="265"/>
      <c r="B508" s="265" t="s">
        <v>278</v>
      </c>
      <c r="C508" s="265"/>
      <c r="D508" s="265"/>
      <c r="E508" s="265"/>
      <c r="F508" s="265"/>
      <c r="G508" s="265"/>
      <c r="H508" s="265"/>
      <c r="I508" s="265"/>
      <c r="J508" s="265"/>
      <c r="K508" s="265"/>
      <c r="L508" s="265"/>
      <c r="M508" s="265"/>
      <c r="N508" s="265"/>
      <c r="O508" s="265"/>
      <c r="P508" s="265"/>
      <c r="Q508" s="265"/>
      <c r="R508" s="265"/>
      <c r="S508" s="265"/>
    </row>
    <row r="509" spans="1:19" ht="18">
      <c r="A509" s="265"/>
      <c r="B509" s="264"/>
      <c r="C509" s="265"/>
      <c r="D509" s="265"/>
      <c r="E509" s="265"/>
      <c r="F509" s="265"/>
      <c r="G509" s="265"/>
      <c r="H509" s="265"/>
      <c r="I509" s="265"/>
      <c r="J509" s="265"/>
      <c r="K509" s="265"/>
      <c r="L509" s="265"/>
      <c r="M509" s="265"/>
      <c r="N509" s="265"/>
      <c r="O509" s="265"/>
      <c r="P509" s="265"/>
      <c r="Q509" s="265"/>
      <c r="R509" s="265"/>
      <c r="S509" s="265"/>
    </row>
    <row r="510" spans="1:19" ht="18">
      <c r="A510" s="265"/>
      <c r="B510" s="265" t="s">
        <v>279</v>
      </c>
      <c r="C510" s="265"/>
      <c r="D510" s="265"/>
      <c r="E510" s="265"/>
      <c r="F510" s="265"/>
      <c r="G510" s="265"/>
      <c r="H510" s="265"/>
      <c r="I510" s="265"/>
      <c r="J510" s="265"/>
      <c r="K510" s="265"/>
      <c r="L510" s="265"/>
      <c r="M510" s="265"/>
      <c r="N510" s="265"/>
      <c r="O510" s="265"/>
      <c r="P510" s="265"/>
      <c r="Q510" s="265"/>
      <c r="R510" s="265"/>
      <c r="S510" s="263"/>
    </row>
    <row r="511" spans="1:19" ht="18">
      <c r="A511" s="265"/>
      <c r="B511" s="264" t="s">
        <v>476</v>
      </c>
      <c r="C511" s="265"/>
      <c r="D511" s="265"/>
      <c r="E511" s="265"/>
      <c r="F511" s="265"/>
      <c r="G511" s="265"/>
      <c r="H511" s="265"/>
      <c r="I511" s="265"/>
      <c r="J511" s="265"/>
      <c r="K511" s="265"/>
      <c r="L511" s="265"/>
      <c r="M511" s="265"/>
      <c r="N511" s="265"/>
      <c r="O511" s="265"/>
      <c r="P511" s="265"/>
      <c r="Q511" s="265"/>
      <c r="R511" s="265"/>
      <c r="S511" s="265"/>
    </row>
    <row r="512" spans="1:19" ht="18">
      <c r="A512" s="265"/>
      <c r="B512" s="265" t="s">
        <v>280</v>
      </c>
      <c r="C512" s="265"/>
      <c r="D512" s="265"/>
      <c r="E512" s="265"/>
      <c r="F512" s="265"/>
      <c r="G512" s="265"/>
      <c r="H512" s="265"/>
      <c r="I512" s="265"/>
      <c r="J512" s="265"/>
      <c r="K512" s="265"/>
      <c r="L512" s="265"/>
      <c r="M512" s="265"/>
      <c r="N512" s="265"/>
      <c r="O512" s="265"/>
      <c r="P512" s="265"/>
      <c r="Q512" s="265"/>
      <c r="R512" s="265"/>
      <c r="S512" s="265"/>
    </row>
    <row r="513" spans="1:19" ht="18">
      <c r="A513" s="265"/>
      <c r="B513" s="264" t="s">
        <v>281</v>
      </c>
      <c r="C513" s="265"/>
      <c r="D513" s="265"/>
      <c r="E513" s="265"/>
      <c r="F513" s="265"/>
      <c r="G513" s="265"/>
      <c r="H513" s="265"/>
      <c r="I513" s="265"/>
      <c r="J513" s="265"/>
      <c r="K513" s="265"/>
      <c r="L513" s="265"/>
      <c r="M513" s="265"/>
      <c r="N513" s="265"/>
      <c r="O513" s="265"/>
      <c r="P513" s="265"/>
      <c r="Q513" s="265"/>
      <c r="R513" s="265"/>
      <c r="S513" s="265"/>
    </row>
    <row r="514" spans="1:19" ht="18">
      <c r="A514" s="265"/>
      <c r="B514" s="265" t="s">
        <v>282</v>
      </c>
      <c r="C514" s="265"/>
      <c r="D514" s="265"/>
      <c r="E514" s="265"/>
      <c r="F514" s="265"/>
      <c r="G514" s="265"/>
      <c r="H514" s="265"/>
      <c r="I514" s="265"/>
      <c r="J514" s="265"/>
      <c r="K514" s="265"/>
      <c r="L514" s="265"/>
      <c r="M514" s="265"/>
      <c r="N514" s="265"/>
      <c r="O514" s="265"/>
      <c r="P514" s="265"/>
      <c r="Q514" s="265"/>
      <c r="R514" s="265"/>
      <c r="S514" s="263"/>
    </row>
    <row r="515" spans="1:19" ht="18">
      <c r="A515" s="265"/>
      <c r="B515" s="264" t="s">
        <v>298</v>
      </c>
      <c r="C515" s="265"/>
      <c r="D515" s="265"/>
      <c r="E515" s="265"/>
      <c r="F515" s="265"/>
      <c r="G515" s="265"/>
      <c r="H515" s="265"/>
      <c r="I515" s="265"/>
      <c r="J515" s="265"/>
      <c r="K515" s="265"/>
      <c r="L515" s="265"/>
      <c r="M515" s="265"/>
      <c r="N515" s="265"/>
      <c r="O515" s="265"/>
      <c r="P515" s="265"/>
      <c r="Q515" s="265"/>
      <c r="R515" s="265"/>
      <c r="S515" s="265"/>
    </row>
    <row r="516" spans="1:19" ht="18">
      <c r="A516" s="265"/>
      <c r="B516" s="265" t="s">
        <v>283</v>
      </c>
      <c r="C516" s="265"/>
      <c r="D516" s="265"/>
      <c r="E516" s="265"/>
      <c r="F516" s="265"/>
      <c r="G516" s="265"/>
      <c r="H516" s="265"/>
      <c r="I516" s="265"/>
      <c r="J516" s="265"/>
      <c r="K516" s="265"/>
      <c r="L516" s="265"/>
      <c r="M516" s="265"/>
      <c r="N516" s="265"/>
      <c r="O516" s="265"/>
      <c r="P516" s="265"/>
      <c r="Q516" s="265"/>
      <c r="R516" s="265"/>
      <c r="S516" s="265"/>
    </row>
    <row r="517" spans="1:19" ht="18">
      <c r="A517" s="263"/>
      <c r="B517" s="265"/>
      <c r="C517" s="265"/>
      <c r="D517" s="265"/>
      <c r="E517" s="265"/>
      <c r="F517" s="265"/>
      <c r="G517" s="265"/>
      <c r="H517" s="265"/>
      <c r="I517" s="265"/>
      <c r="J517" s="265"/>
      <c r="K517" s="265"/>
      <c r="L517" s="265"/>
      <c r="M517" s="263"/>
      <c r="N517" s="263"/>
      <c r="O517" s="263"/>
      <c r="P517" s="263"/>
      <c r="Q517" s="263"/>
      <c r="R517" s="263"/>
      <c r="S517" s="263"/>
    </row>
    <row r="518" spans="1:19" ht="18">
      <c r="A518" s="263"/>
      <c r="B518" s="265"/>
      <c r="C518" s="265"/>
      <c r="D518" s="265"/>
      <c r="E518" s="265"/>
      <c r="F518" s="265"/>
      <c r="G518" s="265"/>
      <c r="H518" s="265"/>
      <c r="I518" s="265"/>
      <c r="J518" s="265"/>
      <c r="K518" s="265"/>
      <c r="L518" s="265"/>
      <c r="M518" s="263"/>
      <c r="N518" s="263"/>
      <c r="O518" s="263"/>
      <c r="P518" s="263"/>
      <c r="Q518" s="263"/>
      <c r="R518" s="263"/>
      <c r="S518" s="263"/>
    </row>
    <row r="519" spans="1:19" ht="18">
      <c r="A519" s="263"/>
      <c r="B519" s="265"/>
      <c r="C519" s="265"/>
      <c r="D519" s="265"/>
      <c r="E519" s="265"/>
      <c r="F519" s="265"/>
      <c r="G519" s="265"/>
      <c r="H519" s="265"/>
      <c r="I519" s="265"/>
      <c r="J519" s="265"/>
      <c r="K519" s="265"/>
      <c r="L519" s="265"/>
      <c r="M519" s="263"/>
      <c r="N519" s="263"/>
      <c r="O519" s="263"/>
      <c r="P519" s="263"/>
      <c r="Q519" s="263"/>
      <c r="R519" s="263"/>
      <c r="S519" s="263"/>
    </row>
    <row r="520" spans="1:19">
      <c r="A520" s="263"/>
      <c r="B520" s="263"/>
      <c r="C520" s="263"/>
      <c r="D520" s="263"/>
      <c r="E520" s="263"/>
      <c r="F520" s="263"/>
      <c r="G520" s="263"/>
      <c r="H520" s="263"/>
      <c r="I520" s="263"/>
      <c r="J520" s="263"/>
      <c r="K520" s="263"/>
      <c r="L520" s="263"/>
      <c r="M520" s="263"/>
      <c r="N520" s="263"/>
      <c r="O520" s="263"/>
      <c r="P520" s="263"/>
      <c r="Q520" s="263"/>
      <c r="R520" s="263"/>
      <c r="S520" s="263"/>
    </row>
    <row r="521" spans="1:19">
      <c r="A521" s="263"/>
      <c r="B521" s="263"/>
      <c r="C521" s="263"/>
      <c r="D521" s="263"/>
      <c r="E521" s="263"/>
      <c r="F521" s="263"/>
      <c r="G521" s="263"/>
      <c r="H521" s="263"/>
      <c r="I521" s="263"/>
      <c r="J521" s="263"/>
      <c r="K521" s="263"/>
      <c r="L521" s="263"/>
      <c r="M521" s="263"/>
      <c r="N521" s="263"/>
      <c r="O521" s="263"/>
      <c r="P521" s="263"/>
      <c r="Q521" s="263"/>
      <c r="R521" s="263"/>
      <c r="S521" s="263"/>
    </row>
    <row r="522" spans="1:19">
      <c r="A522" s="263"/>
      <c r="B522" s="263"/>
      <c r="C522" s="263"/>
      <c r="D522" s="263"/>
      <c r="E522" s="263"/>
      <c r="F522" s="263"/>
      <c r="G522" s="263"/>
      <c r="H522" s="263"/>
      <c r="I522" s="263"/>
      <c r="J522" s="263"/>
      <c r="K522" s="263"/>
      <c r="L522" s="263"/>
      <c r="M522" s="263"/>
      <c r="N522" s="263"/>
      <c r="O522" s="263"/>
      <c r="P522" s="263"/>
      <c r="Q522" s="263"/>
      <c r="R522" s="263"/>
      <c r="S522" s="263"/>
    </row>
    <row r="523" spans="1:19">
      <c r="A523" s="263"/>
      <c r="B523" s="263"/>
      <c r="C523" s="263"/>
      <c r="D523" s="263"/>
      <c r="E523" s="263"/>
      <c r="F523" s="263"/>
      <c r="G523" s="263"/>
      <c r="H523" s="263"/>
      <c r="I523" s="263"/>
      <c r="J523" s="263"/>
      <c r="K523" s="263"/>
      <c r="L523" s="263"/>
      <c r="M523" s="263"/>
      <c r="N523" s="263"/>
      <c r="O523" s="263"/>
      <c r="P523" s="263"/>
      <c r="Q523" s="263"/>
      <c r="R523" s="263"/>
      <c r="S523" s="263"/>
    </row>
    <row r="524" spans="1:19">
      <c r="A524" s="263"/>
      <c r="B524" s="263"/>
      <c r="C524" s="263"/>
      <c r="D524" s="263"/>
      <c r="E524" s="263"/>
      <c r="F524" s="263"/>
      <c r="G524" s="263"/>
      <c r="H524" s="263"/>
      <c r="I524" s="263"/>
      <c r="J524" s="263"/>
      <c r="K524" s="263"/>
      <c r="L524" s="263"/>
      <c r="M524" s="263"/>
      <c r="N524" s="263"/>
      <c r="O524" s="263"/>
      <c r="P524" s="263"/>
      <c r="Q524" s="263"/>
      <c r="R524" s="263"/>
      <c r="S524" s="263"/>
    </row>
    <row r="525" spans="1:19">
      <c r="A525" s="263"/>
      <c r="B525" s="263"/>
      <c r="C525" s="263"/>
      <c r="D525" s="263"/>
      <c r="E525" s="263"/>
      <c r="F525" s="263"/>
      <c r="G525" s="263"/>
      <c r="H525" s="263"/>
      <c r="I525" s="263"/>
      <c r="J525" s="263"/>
      <c r="K525" s="263"/>
      <c r="L525" s="263"/>
      <c r="M525" s="263"/>
      <c r="N525" s="263"/>
      <c r="O525" s="263"/>
      <c r="P525" s="263"/>
      <c r="Q525" s="263"/>
      <c r="R525" s="263"/>
      <c r="S525" s="263"/>
    </row>
  </sheetData>
  <sheetProtection sheet="1" objects="1" scenarios="1"/>
  <pageMargins left="0.7" right="0.7" top="0.78740157499999996" bottom="0.78740157499999996"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D5512-CDFD-7849-8D45-2DC40498CDED}">
  <sheetPr>
    <tabColor theme="9" tint="0.79998168889431442"/>
  </sheetPr>
  <dimension ref="A1:H28"/>
  <sheetViews>
    <sheetView zoomScale="160" zoomScaleNormal="160" workbookViewId="0">
      <selection activeCell="A4" sqref="A4:A8"/>
    </sheetView>
  </sheetViews>
  <sheetFormatPr baseColWidth="10" defaultColWidth="10.83203125" defaultRowHeight="13"/>
  <cols>
    <col min="1" max="1" width="36.83203125" style="2" bestFit="1" customWidth="1"/>
    <col min="2" max="3" width="24.1640625" style="2" bestFit="1" customWidth="1"/>
    <col min="4" max="4" width="16.6640625" style="2" bestFit="1" customWidth="1"/>
    <col min="5" max="5" width="18.1640625" style="2" bestFit="1" customWidth="1"/>
    <col min="6" max="6" width="20.33203125" style="2" bestFit="1" customWidth="1"/>
    <col min="7" max="7" width="17.5" style="2" bestFit="1" customWidth="1"/>
    <col min="8" max="8" width="10.83203125" style="2"/>
    <col min="9" max="9" width="13.5" style="2" bestFit="1" customWidth="1"/>
    <col min="10" max="16384" width="10.83203125" style="2"/>
  </cols>
  <sheetData>
    <row r="1" spans="1:8" ht="15">
      <c r="A1" s="6" t="s">
        <v>10</v>
      </c>
      <c r="B1" s="7" t="s">
        <v>17</v>
      </c>
      <c r="C1" s="7" t="s">
        <v>18</v>
      </c>
      <c r="D1" s="7" t="s">
        <v>19</v>
      </c>
      <c r="E1" s="7" t="s">
        <v>20</v>
      </c>
      <c r="F1" s="7" t="s">
        <v>21</v>
      </c>
    </row>
    <row r="2" spans="1:8" ht="15">
      <c r="A2" s="8"/>
      <c r="B2" s="9" t="s">
        <v>22</v>
      </c>
      <c r="C2" s="9" t="s">
        <v>23</v>
      </c>
      <c r="D2" s="9"/>
      <c r="E2" s="9"/>
    </row>
    <row r="3" spans="1:8" ht="15">
      <c r="A3" s="10"/>
      <c r="B3" s="11" t="s">
        <v>24</v>
      </c>
      <c r="C3" s="11" t="s">
        <v>25</v>
      </c>
      <c r="D3" s="11" t="s">
        <v>25</v>
      </c>
      <c r="E3" s="11" t="s">
        <v>25</v>
      </c>
      <c r="F3" s="11" t="s">
        <v>25</v>
      </c>
    </row>
    <row r="4" spans="1:8" ht="13" customHeight="1">
      <c r="A4" s="92" t="s">
        <v>76</v>
      </c>
      <c r="B4" s="13">
        <v>120</v>
      </c>
      <c r="C4" s="45">
        <v>1702.1999999999998</v>
      </c>
      <c r="D4" s="15">
        <f>+B4*C4</f>
        <v>204263.99999999997</v>
      </c>
      <c r="E4" s="16">
        <f>+D4/12</f>
        <v>17021.999999999996</v>
      </c>
      <c r="F4" s="17">
        <f>+B4*8.4</f>
        <v>1008</v>
      </c>
    </row>
    <row r="5" spans="1:8" ht="13" customHeight="1">
      <c r="A5" s="93" t="s">
        <v>65</v>
      </c>
      <c r="B5" s="13">
        <v>95</v>
      </c>
      <c r="C5" s="45">
        <v>1786.1999999999998</v>
      </c>
      <c r="D5" s="15">
        <f>+B5*C5</f>
        <v>169688.99999999997</v>
      </c>
      <c r="E5" s="16">
        <f>+D5/12</f>
        <v>14140.749999999998</v>
      </c>
      <c r="F5" s="17">
        <f>+B5*8.4</f>
        <v>798</v>
      </c>
      <c r="G5" s="2" t="s">
        <v>44</v>
      </c>
    </row>
    <row r="6" spans="1:8" ht="14" customHeight="1">
      <c r="A6" s="93" t="s">
        <v>66</v>
      </c>
      <c r="B6" s="13">
        <v>75</v>
      </c>
      <c r="C6" s="45">
        <v>1828.1999999999998</v>
      </c>
      <c r="D6" s="15">
        <f>+B6*C6</f>
        <v>137115</v>
      </c>
      <c r="E6" s="16">
        <f>+D6/12</f>
        <v>11426.25</v>
      </c>
      <c r="F6" s="17">
        <f>+B6*8.4</f>
        <v>630</v>
      </c>
    </row>
    <row r="7" spans="1:8">
      <c r="A7" s="93" t="s">
        <v>77</v>
      </c>
      <c r="B7" s="13">
        <v>50</v>
      </c>
      <c r="C7" s="45">
        <v>1870.1999999999998</v>
      </c>
      <c r="D7" s="15">
        <f>+B7*C7</f>
        <v>93509.999999999985</v>
      </c>
      <c r="E7" s="16">
        <f>+D7/12</f>
        <v>7792.4999999999991</v>
      </c>
      <c r="F7" s="17">
        <f>+B7*8.4</f>
        <v>420</v>
      </c>
      <c r="H7" s="15"/>
    </row>
    <row r="8" spans="1:8">
      <c r="A8" s="94" t="s">
        <v>78</v>
      </c>
      <c r="B8" s="19">
        <v>70</v>
      </c>
      <c r="C8" s="46">
        <v>1870.1999999999998</v>
      </c>
      <c r="D8" s="21">
        <f>+B8*C8</f>
        <v>130913.99999999999</v>
      </c>
      <c r="E8" s="22">
        <f>+D8/12</f>
        <v>10909.499999999998</v>
      </c>
      <c r="F8" s="23">
        <f>+B8*8.4</f>
        <v>588</v>
      </c>
      <c r="H8" s="15"/>
    </row>
    <row r="9" spans="1:8">
      <c r="F9" s="17"/>
      <c r="G9" s="17"/>
    </row>
    <row r="10" spans="1:8" ht="16">
      <c r="A10" s="42" t="s">
        <v>45</v>
      </c>
      <c r="B10" s="42"/>
      <c r="C10" s="43"/>
      <c r="D10" s="43"/>
      <c r="E10" s="43"/>
    </row>
    <row r="11" spans="1:8" ht="16">
      <c r="A11" s="44" t="s">
        <v>46</v>
      </c>
      <c r="B11" s="42"/>
      <c r="C11" s="43"/>
      <c r="D11" s="43"/>
      <c r="E11" s="43"/>
    </row>
    <row r="12" spans="1:8" ht="16">
      <c r="A12" s="44" t="s">
        <v>47</v>
      </c>
      <c r="B12" s="42"/>
      <c r="C12" s="43"/>
      <c r="D12" s="43"/>
      <c r="E12" s="43"/>
    </row>
    <row r="13" spans="1:8" ht="16">
      <c r="A13" s="44" t="s">
        <v>48</v>
      </c>
      <c r="B13" s="42"/>
      <c r="C13" s="43"/>
      <c r="D13" s="43"/>
      <c r="E13" s="43"/>
    </row>
    <row r="14" spans="1:8" ht="16">
      <c r="A14" s="44" t="s">
        <v>49</v>
      </c>
      <c r="B14" s="42"/>
      <c r="C14" s="43"/>
      <c r="D14" s="43"/>
      <c r="E14" s="43"/>
    </row>
    <row r="15" spans="1:8" ht="16">
      <c r="A15" s="44" t="s">
        <v>50</v>
      </c>
      <c r="B15" s="42"/>
      <c r="C15" s="43"/>
      <c r="D15" s="43"/>
      <c r="E15" s="43"/>
    </row>
    <row r="16" spans="1:8" ht="16">
      <c r="A16" s="44" t="s">
        <v>51</v>
      </c>
      <c r="B16" s="42"/>
      <c r="C16" s="43"/>
      <c r="D16" s="43"/>
      <c r="E16" s="43"/>
    </row>
    <row r="17" spans="1:5" ht="16">
      <c r="A17" s="42"/>
      <c r="B17" s="42"/>
      <c r="C17" s="43"/>
      <c r="D17" s="43"/>
      <c r="E17" s="43"/>
    </row>
    <row r="18" spans="1:5">
      <c r="A18" s="522" t="s">
        <v>52</v>
      </c>
      <c r="B18" s="522"/>
      <c r="C18" s="522"/>
      <c r="D18" s="522"/>
      <c r="E18" s="522"/>
    </row>
    <row r="21" spans="1:5">
      <c r="A21" s="47" t="s">
        <v>53</v>
      </c>
    </row>
    <row r="23" spans="1:5">
      <c r="A23" s="48">
        <v>42</v>
      </c>
      <c r="B23" s="48" t="s">
        <v>54</v>
      </c>
    </row>
    <row r="24" spans="1:5">
      <c r="A24" s="48">
        <v>52</v>
      </c>
      <c r="B24" s="48" t="s">
        <v>55</v>
      </c>
    </row>
    <row r="25" spans="1:5">
      <c r="A25" s="48">
        <v>5</v>
      </c>
      <c r="B25" s="48" t="s">
        <v>56</v>
      </c>
    </row>
    <row r="26" spans="1:5">
      <c r="A26" s="48">
        <v>10</v>
      </c>
      <c r="B26" s="48" t="s">
        <v>57</v>
      </c>
    </row>
    <row r="28" spans="1:5">
      <c r="A28" s="2">
        <f>A23*(A24-A25)-A26</f>
        <v>1964</v>
      </c>
      <c r="B28" s="2" t="s">
        <v>58</v>
      </c>
    </row>
  </sheetData>
  <mergeCells count="1">
    <mergeCell ref="A18:E18"/>
  </mergeCells>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500CD-F80D-1D49-8482-1C1B0CFDB39A}">
  <sheetPr>
    <tabColor theme="5" tint="0.79998168889431442"/>
    <outlinePr summaryRight="0"/>
    <pageSetUpPr fitToPage="1"/>
  </sheetPr>
  <dimension ref="A1:X103"/>
  <sheetViews>
    <sheetView topLeftCell="T1" zoomScaleNormal="60" workbookViewId="0">
      <pane ySplit="14" topLeftCell="A39" activePane="bottomLeft" state="frozen"/>
      <selection activeCell="B9" sqref="B9"/>
      <selection pane="bottomLeft" activeCell="V4" sqref="V4"/>
    </sheetView>
  </sheetViews>
  <sheetFormatPr baseColWidth="10" defaultColWidth="10.83203125" defaultRowHeight="16" outlineLevelRow="1" outlineLevelCol="1"/>
  <cols>
    <col min="1" max="1" width="90.5" style="49" customWidth="1"/>
    <col min="2" max="2" width="24" style="51" customWidth="1"/>
    <col min="3" max="3" width="10.6640625" style="53" customWidth="1"/>
    <col min="4" max="4" width="2.5" style="49" bestFit="1" customWidth="1"/>
    <col min="5" max="5" width="13.33203125" style="51" customWidth="1" outlineLevel="1"/>
    <col min="6" max="6" width="12.83203125" style="51" customWidth="1" outlineLevel="1"/>
    <col min="7" max="7" width="9.1640625" style="52" customWidth="1" outlineLevel="1"/>
    <col min="8" max="8" width="2.5" style="49" bestFit="1" customWidth="1"/>
    <col min="9" max="9" width="14.1640625" style="51" customWidth="1" outlineLevel="1"/>
    <col min="10" max="10" width="12.83203125" style="51" customWidth="1" outlineLevel="1"/>
    <col min="11" max="11" width="8.33203125" style="52" customWidth="1" outlineLevel="1"/>
    <col min="12" max="12" width="2.5" style="49" bestFit="1" customWidth="1"/>
    <col min="13" max="13" width="13.6640625" style="51" customWidth="1" outlineLevel="1"/>
    <col min="14" max="14" width="12.83203125" style="51" customWidth="1" outlineLevel="1"/>
    <col min="15" max="15" width="8.5" style="52" customWidth="1" outlineLevel="1"/>
    <col min="16" max="16" width="2.5" style="49" bestFit="1" customWidth="1"/>
    <col min="17" max="17" width="13.33203125" style="51" customWidth="1" outlineLevel="1"/>
    <col min="18" max="18" width="14.1640625" style="51" customWidth="1" outlineLevel="1"/>
    <col min="19" max="19" width="10.1640625" style="49" customWidth="1" outlineLevel="1"/>
    <col min="20" max="20" width="2.6640625" style="49" customWidth="1" outlineLevel="1"/>
    <col min="21" max="21" width="178.1640625" style="49" customWidth="1"/>
    <col min="22" max="22" width="181.83203125" style="49" customWidth="1" outlineLevel="1"/>
    <col min="23" max="25" width="10.83203125" style="49"/>
    <col min="26" max="26" width="10.83203125" style="49" customWidth="1"/>
    <col min="27" max="29" width="10.83203125" style="49"/>
    <col min="30" max="30" width="10.83203125" style="49" customWidth="1"/>
    <col min="31" max="16384" width="10.83203125" style="49"/>
  </cols>
  <sheetData>
    <row r="1" spans="1:22">
      <c r="A1" s="61"/>
      <c r="B1" s="60"/>
      <c r="C1" s="60"/>
      <c r="D1" s="60"/>
      <c r="E1" s="152"/>
      <c r="F1" s="152"/>
      <c r="G1" s="90"/>
      <c r="H1" s="60"/>
      <c r="I1" s="152"/>
      <c r="J1" s="152"/>
      <c r="K1" s="90"/>
      <c r="L1" s="60"/>
      <c r="M1" s="60"/>
      <c r="N1" s="60"/>
      <c r="O1" s="153"/>
      <c r="P1" s="60"/>
      <c r="Q1" s="60"/>
      <c r="R1" s="60"/>
      <c r="S1" s="60"/>
      <c r="T1" s="60"/>
      <c r="U1" s="60"/>
    </row>
    <row r="2" spans="1:22" ht="34" customHeight="1">
      <c r="A2" s="363" t="s">
        <v>257</v>
      </c>
      <c r="B2" s="291"/>
      <c r="C2" s="292"/>
      <c r="D2" s="293"/>
      <c r="E2" s="291"/>
      <c r="F2" s="291"/>
      <c r="G2" s="294"/>
      <c r="H2" s="293"/>
      <c r="I2" s="291"/>
      <c r="J2" s="291"/>
      <c r="K2" s="294"/>
      <c r="L2" s="293"/>
      <c r="M2" s="291"/>
      <c r="N2" s="291"/>
      <c r="O2" s="294"/>
      <c r="P2" s="293"/>
      <c r="Q2" s="291"/>
      <c r="R2" s="291"/>
      <c r="S2" s="293"/>
      <c r="T2" s="293"/>
      <c r="U2" s="293"/>
    </row>
    <row r="3" spans="1:22" ht="34" customHeight="1"/>
    <row r="4" spans="1:22" ht="34" customHeight="1"/>
    <row r="5" spans="1:22" s="60" customFormat="1" ht="26" customHeight="1">
      <c r="A5" s="162" t="s">
        <v>133</v>
      </c>
      <c r="B5" s="421"/>
      <c r="C5" s="422"/>
      <c r="T5" s="439" t="s">
        <v>142</v>
      </c>
      <c r="U5" s="439"/>
    </row>
    <row r="6" spans="1:22" s="60" customFormat="1" ht="16" customHeight="1">
      <c r="A6" s="164" t="s">
        <v>385</v>
      </c>
      <c r="B6" s="423"/>
      <c r="C6" s="424"/>
      <c r="T6" s="171"/>
      <c r="U6" s="376" t="s">
        <v>341</v>
      </c>
    </row>
    <row r="7" spans="1:22" s="60" customFormat="1">
      <c r="A7" s="165" t="s">
        <v>134</v>
      </c>
      <c r="B7" s="462"/>
      <c r="C7" s="463"/>
      <c r="T7" s="172"/>
      <c r="U7" s="377" t="s">
        <v>342</v>
      </c>
    </row>
    <row r="8" spans="1:22" s="60" customFormat="1" ht="16" customHeight="1">
      <c r="A8" s="166" t="s">
        <v>135</v>
      </c>
      <c r="B8" s="464"/>
      <c r="C8" s="423"/>
      <c r="T8" s="173"/>
      <c r="U8" s="376" t="s">
        <v>138</v>
      </c>
    </row>
    <row r="9" spans="1:22" s="60" customFormat="1">
      <c r="A9" s="167" t="s">
        <v>136</v>
      </c>
      <c r="B9" s="458"/>
      <c r="C9" s="459"/>
      <c r="T9" s="119"/>
      <c r="U9" s="377" t="s">
        <v>340</v>
      </c>
    </row>
    <row r="10" spans="1:22" s="60" customFormat="1">
      <c r="A10" s="165" t="s">
        <v>137</v>
      </c>
      <c r="B10" s="465"/>
      <c r="C10" s="466"/>
      <c r="T10" s="266"/>
      <c r="U10" s="377" t="s">
        <v>92</v>
      </c>
    </row>
    <row r="11" spans="1:22" s="60" customFormat="1" ht="16" customHeight="1">
      <c r="A11" s="166" t="s">
        <v>384</v>
      </c>
      <c r="B11" s="458">
        <f>EDATE(B9,B10)</f>
        <v>0</v>
      </c>
      <c r="C11" s="459"/>
    </row>
    <row r="12" spans="1:22" s="83" customFormat="1" ht="28" customHeight="1">
      <c r="A12" s="369" t="s">
        <v>338</v>
      </c>
      <c r="B12" s="369" t="s">
        <v>339</v>
      </c>
      <c r="C12" s="370"/>
      <c r="D12" s="371"/>
      <c r="E12" s="372"/>
      <c r="F12" s="372"/>
      <c r="G12" s="372"/>
      <c r="H12" s="372"/>
      <c r="I12" s="372"/>
      <c r="J12" s="372"/>
      <c r="K12" s="373"/>
      <c r="L12" s="372"/>
      <c r="M12" s="373"/>
      <c r="N12" s="373"/>
      <c r="O12" s="374"/>
      <c r="P12" s="371"/>
      <c r="Q12" s="373"/>
      <c r="R12" s="373"/>
      <c r="S12" s="371"/>
      <c r="T12" s="371"/>
      <c r="U12" s="371"/>
      <c r="V12" s="375"/>
    </row>
    <row r="13" spans="1:22" s="60" customFormat="1" ht="25" customHeight="1">
      <c r="A13" s="163" t="s">
        <v>128</v>
      </c>
      <c r="B13" s="154"/>
      <c r="C13" s="155"/>
      <c r="D13" s="119"/>
      <c r="E13" s="468">
        <f>IFERROR(E65/$B65, 0)</f>
        <v>0</v>
      </c>
      <c r="F13" s="468"/>
      <c r="G13" s="468"/>
      <c r="H13" s="193"/>
      <c r="I13" s="467">
        <f>IFERROR(I65/$B65, 0)</f>
        <v>0</v>
      </c>
      <c r="J13" s="467"/>
      <c r="K13" s="467"/>
      <c r="L13" s="193"/>
      <c r="M13" s="442">
        <f>IFERROR(M65/$B65, 0)</f>
        <v>0</v>
      </c>
      <c r="N13" s="442"/>
      <c r="O13" s="442"/>
      <c r="P13" s="193"/>
      <c r="Q13" s="460">
        <f>IFERROR(Q65/$B65, 0)</f>
        <v>0</v>
      </c>
      <c r="R13" s="461"/>
      <c r="S13" s="461"/>
      <c r="T13" s="125"/>
      <c r="U13" s="528" t="s">
        <v>436</v>
      </c>
      <c r="V13" s="273" t="s">
        <v>250</v>
      </c>
    </row>
    <row r="14" spans="1:22" s="310" customFormat="1" ht="78" customHeight="1">
      <c r="A14" s="324" t="s">
        <v>129</v>
      </c>
      <c r="B14" s="325" t="s">
        <v>125</v>
      </c>
      <c r="C14" s="326" t="s">
        <v>2</v>
      </c>
      <c r="D14" s="327"/>
      <c r="E14" s="444" t="s">
        <v>3</v>
      </c>
      <c r="F14" s="444"/>
      <c r="G14" s="328" t="s">
        <v>2</v>
      </c>
      <c r="H14" s="329"/>
      <c r="I14" s="445" t="s">
        <v>0</v>
      </c>
      <c r="J14" s="446"/>
      <c r="K14" s="330" t="s">
        <v>2</v>
      </c>
      <c r="L14" s="329"/>
      <c r="M14" s="447" t="s">
        <v>1</v>
      </c>
      <c r="N14" s="448"/>
      <c r="O14" s="331" t="s">
        <v>2</v>
      </c>
      <c r="P14" s="327"/>
      <c r="Q14" s="440" t="s">
        <v>4</v>
      </c>
      <c r="R14" s="441"/>
      <c r="S14" s="332" t="s">
        <v>2</v>
      </c>
      <c r="T14" s="329"/>
      <c r="U14" s="529"/>
      <c r="V14" s="523" t="s">
        <v>437</v>
      </c>
    </row>
    <row r="15" spans="1:22" s="62" customFormat="1" ht="25" customHeight="1">
      <c r="A15" s="198" t="s">
        <v>127</v>
      </c>
      <c r="B15" s="199"/>
      <c r="C15" s="200"/>
      <c r="D15" s="119"/>
      <c r="E15" s="359" t="s">
        <v>117</v>
      </c>
      <c r="F15" s="360" t="s">
        <v>118</v>
      </c>
      <c r="G15" s="361"/>
      <c r="H15" s="190"/>
      <c r="I15" s="195" t="s">
        <v>117</v>
      </c>
      <c r="J15" s="196" t="s">
        <v>118</v>
      </c>
      <c r="K15" s="197"/>
      <c r="L15" s="190"/>
      <c r="M15" s="195" t="s">
        <v>117</v>
      </c>
      <c r="N15" s="196" t="s">
        <v>118</v>
      </c>
      <c r="O15" s="197"/>
      <c r="P15" s="190"/>
      <c r="Q15" s="195" t="s">
        <v>117</v>
      </c>
      <c r="R15" s="196" t="s">
        <v>118</v>
      </c>
      <c r="S15" s="197"/>
      <c r="T15" s="120"/>
      <c r="U15" s="201"/>
      <c r="V15" s="273" t="s">
        <v>127</v>
      </c>
    </row>
    <row r="16" spans="1:22" ht="20" customHeight="1" outlineLevel="1">
      <c r="A16" s="139" t="s">
        <v>123</v>
      </c>
      <c r="B16" s="182">
        <f>SUM(E16,I16,M16,Q16)</f>
        <v>0</v>
      </c>
      <c r="C16" s="183">
        <f>IFERROR(B16/B$19, 0)</f>
        <v>0</v>
      </c>
      <c r="D16" s="120"/>
      <c r="E16" s="176">
        <f>SUM(Personalkosten!J33)</f>
        <v>0</v>
      </c>
      <c r="F16" s="177"/>
      <c r="G16" s="178">
        <f>IFERROR(E16/(E$19+F$19), 0)</f>
        <v>0</v>
      </c>
      <c r="H16" s="120"/>
      <c r="I16" s="179">
        <f>SUM(Personalkosten!J65)</f>
        <v>0</v>
      </c>
      <c r="J16" s="180"/>
      <c r="K16" s="181">
        <f>IFERROR(I16/(I$19+J$19), 0)</f>
        <v>0</v>
      </c>
      <c r="L16" s="120"/>
      <c r="M16" s="179">
        <f>SUM(Personalkosten!J98)</f>
        <v>0</v>
      </c>
      <c r="N16" s="180"/>
      <c r="O16" s="181">
        <f>IFERROR(M16/(M$19+N$19), 0)</f>
        <v>0</v>
      </c>
      <c r="P16" s="120"/>
      <c r="Q16" s="179">
        <f>SUM(Personalkosten!J131)</f>
        <v>0</v>
      </c>
      <c r="R16" s="180"/>
      <c r="S16" s="181">
        <f>IFERROR(Q16/(Q$19+R$19), 0)</f>
        <v>0</v>
      </c>
      <c r="T16" s="120"/>
      <c r="U16" s="346" t="s">
        <v>98</v>
      </c>
      <c r="V16" s="434" t="s">
        <v>251</v>
      </c>
    </row>
    <row r="17" spans="1:22" outlineLevel="1">
      <c r="A17" s="140" t="s">
        <v>124</v>
      </c>
      <c r="B17" s="184">
        <f>SUM(F17,J17,N17,R17)</f>
        <v>0</v>
      </c>
      <c r="C17" s="183">
        <f>IFERROR(B17/B$19, 0)</f>
        <v>0</v>
      </c>
      <c r="D17" s="120"/>
      <c r="E17" s="179"/>
      <c r="F17" s="180">
        <f>SUM(Personalkosten!J45)</f>
        <v>0</v>
      </c>
      <c r="G17" s="181">
        <f>IFERROR(F17/(E$19+F$19), 0)</f>
        <v>0</v>
      </c>
      <c r="H17" s="120"/>
      <c r="I17" s="179"/>
      <c r="J17" s="180">
        <f>SUM(Personalkosten!J77)</f>
        <v>0</v>
      </c>
      <c r="K17" s="181">
        <f>IFERROR(J17/(I$19+J$19), 0)</f>
        <v>0</v>
      </c>
      <c r="L17" s="120"/>
      <c r="M17" s="179"/>
      <c r="N17" s="180">
        <f>SUM(Personalkosten!J110)</f>
        <v>0</v>
      </c>
      <c r="O17" s="181">
        <f>IFERROR(N17/(M$19+N$19), 0)</f>
        <v>0</v>
      </c>
      <c r="P17" s="120"/>
      <c r="Q17" s="179"/>
      <c r="R17" s="180">
        <f>SUM(Personalkosten!J143)</f>
        <v>0</v>
      </c>
      <c r="S17" s="181">
        <f>IFERROR(R17/(Q$19+R$19), 0)</f>
        <v>0</v>
      </c>
      <c r="T17" s="120"/>
      <c r="U17" s="347" t="s">
        <v>98</v>
      </c>
      <c r="V17" s="435"/>
    </row>
    <row r="18" spans="1:22" ht="17" customHeight="1" outlineLevel="1" thickBot="1">
      <c r="A18" s="141" t="s">
        <v>126</v>
      </c>
      <c r="B18" s="185"/>
      <c r="C18" s="185"/>
      <c r="D18" s="120"/>
      <c r="E18" s="387"/>
      <c r="F18" s="388"/>
      <c r="G18" s="181"/>
      <c r="H18" s="120"/>
      <c r="I18" s="387"/>
      <c r="J18" s="388"/>
      <c r="K18" s="181"/>
      <c r="L18" s="120"/>
      <c r="M18" s="387"/>
      <c r="N18" s="388"/>
      <c r="O18" s="181"/>
      <c r="P18" s="120"/>
      <c r="Q18" s="387"/>
      <c r="R18" s="388"/>
      <c r="S18" s="181"/>
      <c r="T18" s="120"/>
      <c r="U18" s="348"/>
      <c r="V18" s="435"/>
    </row>
    <row r="19" spans="1:22" s="64" customFormat="1" ht="19">
      <c r="A19" s="169" t="s">
        <v>119</v>
      </c>
      <c r="B19" s="170">
        <f>SUM(B16:B18)</f>
        <v>0</v>
      </c>
      <c r="C19" s="186"/>
      <c r="D19" s="124"/>
      <c r="E19" s="170">
        <f>SUM(E16:E18)</f>
        <v>0</v>
      </c>
      <c r="F19" s="170">
        <f>SUM(F16:F18)</f>
        <v>0</v>
      </c>
      <c r="G19" s="175"/>
      <c r="H19" s="120"/>
      <c r="I19" s="170">
        <f>SUM(I16:I18)</f>
        <v>0</v>
      </c>
      <c r="J19" s="170">
        <f>SUM(J16:J18)</f>
        <v>0</v>
      </c>
      <c r="K19" s="175"/>
      <c r="L19" s="120"/>
      <c r="M19" s="170">
        <f>SUM(M16:M18)</f>
        <v>0</v>
      </c>
      <c r="N19" s="170">
        <f>SUM(N16:N18)</f>
        <v>0</v>
      </c>
      <c r="O19" s="175"/>
      <c r="P19" s="120"/>
      <c r="Q19" s="170">
        <f>SUM(Q16:Q18)</f>
        <v>0</v>
      </c>
      <c r="R19" s="170">
        <f>SUM(R16:R18)</f>
        <v>0</v>
      </c>
      <c r="S19" s="175"/>
      <c r="T19" s="124"/>
      <c r="U19" s="116"/>
      <c r="V19" s="116"/>
    </row>
    <row r="20" spans="1:22" s="64" customFormat="1" ht="12" customHeight="1">
      <c r="A20" s="118"/>
      <c r="B20" s="142"/>
      <c r="C20" s="143"/>
      <c r="D20" s="124"/>
      <c r="E20" s="144"/>
      <c r="F20" s="144"/>
      <c r="G20" s="145"/>
      <c r="H20" s="120"/>
      <c r="I20" s="144"/>
      <c r="J20" s="144"/>
      <c r="K20" s="145"/>
      <c r="L20" s="120"/>
      <c r="M20" s="144"/>
      <c r="N20" s="144"/>
      <c r="O20" s="145"/>
      <c r="P20" s="120"/>
      <c r="Q20" s="144"/>
      <c r="R20" s="144"/>
      <c r="S20" s="145"/>
      <c r="T20" s="124"/>
      <c r="U20" s="122"/>
      <c r="V20" s="122"/>
    </row>
    <row r="21" spans="1:22" s="62" customFormat="1" ht="25" customHeight="1">
      <c r="A21" s="168" t="s">
        <v>120</v>
      </c>
      <c r="B21" s="156"/>
      <c r="C21" s="157"/>
      <c r="D21" s="119"/>
      <c r="E21" s="276" t="s">
        <v>117</v>
      </c>
      <c r="F21" s="277" t="s">
        <v>118</v>
      </c>
      <c r="G21" s="278"/>
      <c r="H21" s="190"/>
      <c r="I21" s="276" t="s">
        <v>117</v>
      </c>
      <c r="J21" s="277" t="s">
        <v>118</v>
      </c>
      <c r="K21" s="278"/>
      <c r="L21" s="190"/>
      <c r="M21" s="276" t="s">
        <v>117</v>
      </c>
      <c r="N21" s="277" t="s">
        <v>118</v>
      </c>
      <c r="O21" s="278"/>
      <c r="P21" s="190"/>
      <c r="Q21" s="276" t="s">
        <v>117</v>
      </c>
      <c r="R21" s="277" t="s">
        <v>118</v>
      </c>
      <c r="S21" s="278"/>
      <c r="T21" s="120"/>
      <c r="U21" s="158"/>
      <c r="V21" s="273" t="s">
        <v>120</v>
      </c>
    </row>
    <row r="22" spans="1:22" outlineLevel="1">
      <c r="A22" s="525" t="s">
        <v>5</v>
      </c>
      <c r="B22" s="182">
        <f t="shared" ref="B22:B27" si="0">SUM(E22,I22,M22,Q22)</f>
        <v>0</v>
      </c>
      <c r="C22" s="188">
        <f t="shared" ref="C22:C27" si="1">IFERROR(B22/B$29, 0)</f>
        <v>0</v>
      </c>
      <c r="D22" s="120"/>
      <c r="E22" s="389"/>
      <c r="F22" s="390"/>
      <c r="G22" s="178"/>
      <c r="H22" s="120"/>
      <c r="I22" s="387"/>
      <c r="J22" s="388"/>
      <c r="K22" s="181"/>
      <c r="L22" s="120"/>
      <c r="M22" s="387"/>
      <c r="N22" s="388"/>
      <c r="O22" s="181"/>
      <c r="P22" s="120"/>
      <c r="Q22" s="387"/>
      <c r="R22" s="388"/>
      <c r="S22" s="181"/>
      <c r="T22" s="120"/>
      <c r="U22" s="524" t="s">
        <v>333</v>
      </c>
      <c r="V22" s="431" t="s">
        <v>348</v>
      </c>
    </row>
    <row r="23" spans="1:22" outlineLevel="1">
      <c r="A23" s="525" t="s">
        <v>5</v>
      </c>
      <c r="B23" s="182">
        <f t="shared" si="0"/>
        <v>0</v>
      </c>
      <c r="C23" s="188">
        <f t="shared" si="1"/>
        <v>0</v>
      </c>
      <c r="D23" s="120"/>
      <c r="E23" s="389"/>
      <c r="F23" s="390"/>
      <c r="G23" s="178"/>
      <c r="H23" s="120"/>
      <c r="I23" s="387"/>
      <c r="J23" s="388"/>
      <c r="K23" s="181"/>
      <c r="L23" s="120"/>
      <c r="M23" s="387"/>
      <c r="N23" s="388"/>
      <c r="O23" s="181"/>
      <c r="P23" s="120"/>
      <c r="Q23" s="387"/>
      <c r="R23" s="388"/>
      <c r="S23" s="181"/>
      <c r="T23" s="120"/>
      <c r="U23" s="524" t="s">
        <v>333</v>
      </c>
      <c r="V23" s="431"/>
    </row>
    <row r="24" spans="1:22" outlineLevel="1">
      <c r="A24" s="525" t="s">
        <v>5</v>
      </c>
      <c r="B24" s="182">
        <f t="shared" si="0"/>
        <v>0</v>
      </c>
      <c r="C24" s="188">
        <f t="shared" si="1"/>
        <v>0</v>
      </c>
      <c r="D24" s="120"/>
      <c r="E24" s="389"/>
      <c r="F24" s="390"/>
      <c r="G24" s="178"/>
      <c r="H24" s="120"/>
      <c r="I24" s="387"/>
      <c r="J24" s="388"/>
      <c r="K24" s="181"/>
      <c r="L24" s="120"/>
      <c r="M24" s="387"/>
      <c r="N24" s="388"/>
      <c r="O24" s="181"/>
      <c r="P24" s="120"/>
      <c r="Q24" s="387"/>
      <c r="R24" s="388"/>
      <c r="S24" s="181"/>
      <c r="T24" s="120"/>
      <c r="U24" s="524" t="s">
        <v>333</v>
      </c>
      <c r="V24" s="431"/>
    </row>
    <row r="25" spans="1:22" outlineLevel="1">
      <c r="A25" s="525" t="s">
        <v>5</v>
      </c>
      <c r="B25" s="182">
        <f t="shared" si="0"/>
        <v>0</v>
      </c>
      <c r="C25" s="188">
        <f t="shared" si="1"/>
        <v>0</v>
      </c>
      <c r="D25" s="120"/>
      <c r="E25" s="389"/>
      <c r="F25" s="390"/>
      <c r="G25" s="178"/>
      <c r="H25" s="120"/>
      <c r="I25" s="387"/>
      <c r="J25" s="388"/>
      <c r="K25" s="181"/>
      <c r="L25" s="120"/>
      <c r="M25" s="387"/>
      <c r="N25" s="388"/>
      <c r="O25" s="181"/>
      <c r="P25" s="120"/>
      <c r="Q25" s="387"/>
      <c r="R25" s="388"/>
      <c r="S25" s="181"/>
      <c r="T25" s="120"/>
      <c r="U25" s="524" t="s">
        <v>333</v>
      </c>
      <c r="V25" s="431"/>
    </row>
    <row r="26" spans="1:22" outlineLevel="1">
      <c r="A26" s="525" t="s">
        <v>5</v>
      </c>
      <c r="B26" s="182">
        <f t="shared" si="0"/>
        <v>0</v>
      </c>
      <c r="C26" s="188">
        <f t="shared" si="1"/>
        <v>0</v>
      </c>
      <c r="D26" s="120"/>
      <c r="E26" s="389"/>
      <c r="F26" s="390"/>
      <c r="G26" s="178"/>
      <c r="H26" s="120"/>
      <c r="I26" s="387"/>
      <c r="J26" s="388"/>
      <c r="K26" s="181"/>
      <c r="L26" s="120"/>
      <c r="M26" s="387"/>
      <c r="N26" s="388"/>
      <c r="O26" s="181"/>
      <c r="P26" s="120"/>
      <c r="Q26" s="387"/>
      <c r="R26" s="388"/>
      <c r="S26" s="181"/>
      <c r="T26" s="120"/>
      <c r="U26" s="524" t="s">
        <v>333</v>
      </c>
      <c r="V26" s="431"/>
    </row>
    <row r="27" spans="1:22" outlineLevel="1">
      <c r="A27" s="525" t="s">
        <v>5</v>
      </c>
      <c r="B27" s="182">
        <f t="shared" si="0"/>
        <v>0</v>
      </c>
      <c r="C27" s="188">
        <f t="shared" si="1"/>
        <v>0</v>
      </c>
      <c r="D27" s="120"/>
      <c r="E27" s="389"/>
      <c r="F27" s="390"/>
      <c r="G27" s="178"/>
      <c r="H27" s="120"/>
      <c r="I27" s="387"/>
      <c r="J27" s="388"/>
      <c r="K27" s="181"/>
      <c r="L27" s="120"/>
      <c r="M27" s="387"/>
      <c r="N27" s="388"/>
      <c r="O27" s="181"/>
      <c r="P27" s="120"/>
      <c r="Q27" s="387"/>
      <c r="R27" s="388"/>
      <c r="S27" s="181"/>
      <c r="T27" s="120"/>
      <c r="U27" s="524" t="s">
        <v>333</v>
      </c>
      <c r="V27" s="431"/>
    </row>
    <row r="28" spans="1:22" ht="15" customHeight="1" outlineLevel="1" thickBot="1">
      <c r="A28" s="140" t="s">
        <v>450</v>
      </c>
      <c r="B28" s="182"/>
      <c r="C28" s="183"/>
      <c r="D28" s="120"/>
      <c r="E28" s="176"/>
      <c r="F28" s="177"/>
      <c r="G28" s="178"/>
      <c r="H28" s="120"/>
      <c r="I28" s="387"/>
      <c r="J28" s="388"/>
      <c r="K28" s="181"/>
      <c r="L28" s="120"/>
      <c r="M28" s="387"/>
      <c r="N28" s="388"/>
      <c r="O28" s="181"/>
      <c r="P28" s="120"/>
      <c r="Q28" s="387"/>
      <c r="R28" s="388"/>
      <c r="S28" s="181"/>
      <c r="T28" s="120"/>
      <c r="U28" s="187"/>
      <c r="V28" s="431"/>
    </row>
    <row r="29" spans="1:22" s="64" customFormat="1" ht="19">
      <c r="A29" s="169" t="s">
        <v>99</v>
      </c>
      <c r="B29" s="170">
        <f>SUM(B22:B28)</f>
        <v>0</v>
      </c>
      <c r="C29" s="186">
        <f>IFERROR(B29/B$63, 0)</f>
        <v>0</v>
      </c>
      <c r="D29" s="124"/>
      <c r="E29" s="170">
        <f>SUM(E22:E27)</f>
        <v>0</v>
      </c>
      <c r="F29" s="170">
        <f>SUM(F22:F27)</f>
        <v>0</v>
      </c>
      <c r="G29" s="175"/>
      <c r="H29" s="120"/>
      <c r="I29" s="170">
        <f>SUM(I22:I27)</f>
        <v>0</v>
      </c>
      <c r="J29" s="170">
        <f>SUM(J22:J27)</f>
        <v>0</v>
      </c>
      <c r="K29" s="175"/>
      <c r="L29" s="120"/>
      <c r="M29" s="170">
        <f>SUM(M22:M27)</f>
        <v>0</v>
      </c>
      <c r="N29" s="170">
        <f>SUM(N22:N27)</f>
        <v>0</v>
      </c>
      <c r="O29" s="175"/>
      <c r="P29" s="120"/>
      <c r="Q29" s="170">
        <f>SUM(Q22:Q27)</f>
        <v>0</v>
      </c>
      <c r="R29" s="170">
        <f>SUM(R22:R27)</f>
        <v>0</v>
      </c>
      <c r="S29" s="175"/>
      <c r="T29" s="124"/>
      <c r="U29" s="116"/>
      <c r="V29" s="116"/>
    </row>
    <row r="30" spans="1:22" s="64" customFormat="1" ht="12" customHeight="1">
      <c r="A30" s="118"/>
      <c r="B30" s="142"/>
      <c r="C30" s="143"/>
      <c r="D30" s="124"/>
      <c r="E30" s="144"/>
      <c r="F30" s="144"/>
      <c r="G30" s="145"/>
      <c r="H30" s="120"/>
      <c r="I30" s="144"/>
      <c r="J30" s="144"/>
      <c r="K30" s="145"/>
      <c r="L30" s="120"/>
      <c r="M30" s="144"/>
      <c r="N30" s="144"/>
      <c r="O30" s="145"/>
      <c r="P30" s="120"/>
      <c r="Q30" s="144"/>
      <c r="R30" s="144"/>
      <c r="S30" s="145"/>
      <c r="T30" s="124"/>
      <c r="U30" s="122"/>
      <c r="V30" s="122"/>
    </row>
    <row r="31" spans="1:22" s="62" customFormat="1" ht="25" customHeight="1">
      <c r="A31" s="168" t="s">
        <v>121</v>
      </c>
      <c r="B31" s="156"/>
      <c r="C31" s="157"/>
      <c r="D31" s="119"/>
      <c r="E31" s="276" t="s">
        <v>117</v>
      </c>
      <c r="F31" s="429"/>
      <c r="G31" s="430"/>
      <c r="H31" s="190"/>
      <c r="I31" s="276" t="s">
        <v>117</v>
      </c>
      <c r="J31" s="429"/>
      <c r="K31" s="430"/>
      <c r="L31" s="190"/>
      <c r="M31" s="276" t="s">
        <v>117</v>
      </c>
      <c r="N31" s="429"/>
      <c r="O31" s="430"/>
      <c r="P31" s="190"/>
      <c r="Q31" s="276" t="s">
        <v>117</v>
      </c>
      <c r="R31" s="429"/>
      <c r="S31" s="430"/>
      <c r="T31" s="120"/>
      <c r="U31" s="158"/>
      <c r="V31" s="273" t="s">
        <v>121</v>
      </c>
    </row>
    <row r="32" spans="1:22" outlineLevel="1">
      <c r="A32" s="525" t="s">
        <v>100</v>
      </c>
      <c r="B32" s="182">
        <f>SUM(E32,I32,M32,Q32)</f>
        <v>0</v>
      </c>
      <c r="C32" s="188">
        <f>IFERROR(B32/B$38, 0)</f>
        <v>0</v>
      </c>
      <c r="D32" s="120"/>
      <c r="E32" s="389"/>
      <c r="F32" s="425"/>
      <c r="G32" s="426"/>
      <c r="H32" s="120"/>
      <c r="I32" s="389"/>
      <c r="J32" s="425"/>
      <c r="K32" s="426"/>
      <c r="L32" s="120"/>
      <c r="M32" s="389"/>
      <c r="N32" s="425"/>
      <c r="O32" s="426"/>
      <c r="P32" s="120"/>
      <c r="Q32" s="389"/>
      <c r="R32" s="425"/>
      <c r="S32" s="426"/>
      <c r="T32" s="120"/>
      <c r="U32" s="524" t="s">
        <v>333</v>
      </c>
      <c r="V32" s="434" t="s">
        <v>432</v>
      </c>
    </row>
    <row r="33" spans="1:22" outlineLevel="1">
      <c r="A33" s="525" t="s">
        <v>5</v>
      </c>
      <c r="B33" s="182">
        <f t="shared" ref="B33:B36" si="2">SUM(E33,I33,M33,Q33)</f>
        <v>0</v>
      </c>
      <c r="C33" s="188">
        <f t="shared" ref="C33:C36" si="3">IFERROR(B33/B$29, 0)</f>
        <v>0</v>
      </c>
      <c r="D33" s="120"/>
      <c r="E33" s="389"/>
      <c r="F33" s="425"/>
      <c r="G33" s="426"/>
      <c r="H33" s="120"/>
      <c r="I33" s="387"/>
      <c r="J33" s="425"/>
      <c r="K33" s="426"/>
      <c r="L33" s="120"/>
      <c r="M33" s="387"/>
      <c r="N33" s="425"/>
      <c r="O33" s="426"/>
      <c r="P33" s="120"/>
      <c r="Q33" s="387"/>
      <c r="R33" s="425"/>
      <c r="S33" s="426"/>
      <c r="T33" s="120"/>
      <c r="U33" s="524" t="s">
        <v>333</v>
      </c>
      <c r="V33" s="435"/>
    </row>
    <row r="34" spans="1:22" outlineLevel="1">
      <c r="A34" s="525" t="s">
        <v>5</v>
      </c>
      <c r="B34" s="182">
        <f t="shared" si="2"/>
        <v>0</v>
      </c>
      <c r="C34" s="188">
        <f t="shared" si="3"/>
        <v>0</v>
      </c>
      <c r="D34" s="120"/>
      <c r="E34" s="389"/>
      <c r="F34" s="425"/>
      <c r="G34" s="426"/>
      <c r="H34" s="120"/>
      <c r="I34" s="387"/>
      <c r="J34" s="425"/>
      <c r="K34" s="426"/>
      <c r="L34" s="120"/>
      <c r="M34" s="387"/>
      <c r="N34" s="425"/>
      <c r="O34" s="426"/>
      <c r="P34" s="120"/>
      <c r="Q34" s="387"/>
      <c r="R34" s="425"/>
      <c r="S34" s="426"/>
      <c r="T34" s="120"/>
      <c r="U34" s="524" t="s">
        <v>333</v>
      </c>
      <c r="V34" s="435"/>
    </row>
    <row r="35" spans="1:22" outlineLevel="1">
      <c r="A35" s="525" t="s">
        <v>5</v>
      </c>
      <c r="B35" s="182">
        <f t="shared" si="2"/>
        <v>0</v>
      </c>
      <c r="C35" s="188">
        <f t="shared" si="3"/>
        <v>0</v>
      </c>
      <c r="D35" s="120"/>
      <c r="E35" s="389"/>
      <c r="F35" s="281"/>
      <c r="G35" s="282"/>
      <c r="H35" s="120"/>
      <c r="I35" s="387"/>
      <c r="J35" s="281"/>
      <c r="K35" s="282"/>
      <c r="L35" s="120"/>
      <c r="M35" s="387"/>
      <c r="N35" s="281"/>
      <c r="O35" s="282"/>
      <c r="P35" s="120"/>
      <c r="Q35" s="387"/>
      <c r="R35" s="281"/>
      <c r="S35" s="282"/>
      <c r="T35" s="120"/>
      <c r="U35" s="524" t="s">
        <v>333</v>
      </c>
      <c r="V35" s="435"/>
    </row>
    <row r="36" spans="1:22" outlineLevel="1">
      <c r="A36" s="525" t="s">
        <v>5</v>
      </c>
      <c r="B36" s="182">
        <f t="shared" si="2"/>
        <v>0</v>
      </c>
      <c r="C36" s="188">
        <f t="shared" si="3"/>
        <v>0</v>
      </c>
      <c r="D36" s="120"/>
      <c r="E36" s="389"/>
      <c r="F36" s="425"/>
      <c r="G36" s="426"/>
      <c r="H36" s="120"/>
      <c r="I36" s="387"/>
      <c r="J36" s="425"/>
      <c r="K36" s="426"/>
      <c r="L36" s="120"/>
      <c r="M36" s="387"/>
      <c r="N36" s="425"/>
      <c r="O36" s="426"/>
      <c r="P36" s="120"/>
      <c r="Q36" s="387"/>
      <c r="R36" s="425"/>
      <c r="S36" s="426"/>
      <c r="T36" s="120"/>
      <c r="U36" s="524" t="s">
        <v>333</v>
      </c>
      <c r="V36" s="435"/>
    </row>
    <row r="37" spans="1:22" ht="15" customHeight="1" outlineLevel="1" thickBot="1">
      <c r="A37" s="140" t="s">
        <v>450</v>
      </c>
      <c r="B37" s="182"/>
      <c r="C37" s="188"/>
      <c r="D37" s="120"/>
      <c r="E37" s="389"/>
      <c r="F37" s="427"/>
      <c r="G37" s="428"/>
      <c r="H37" s="120"/>
      <c r="I37" s="387"/>
      <c r="J37" s="427"/>
      <c r="K37" s="428"/>
      <c r="L37" s="120"/>
      <c r="M37" s="387"/>
      <c r="N37" s="427"/>
      <c r="O37" s="428"/>
      <c r="P37" s="120"/>
      <c r="Q37" s="387"/>
      <c r="R37" s="427"/>
      <c r="S37" s="428"/>
      <c r="T37" s="120"/>
      <c r="U37" s="187"/>
      <c r="V37" s="435"/>
    </row>
    <row r="38" spans="1:22" s="64" customFormat="1" ht="19">
      <c r="A38" s="169" t="s">
        <v>6</v>
      </c>
      <c r="B38" s="170">
        <f>SUM(B32:B37)</f>
        <v>0</v>
      </c>
      <c r="C38" s="186">
        <f>IFERROR(B38/B$63, 0)</f>
        <v>0</v>
      </c>
      <c r="D38" s="124"/>
      <c r="E38" s="170">
        <f>SUM(E32:E36)</f>
        <v>0</v>
      </c>
      <c r="F38" s="170">
        <f>SUM(F32:F36)</f>
        <v>0</v>
      </c>
      <c r="G38" s="175"/>
      <c r="H38" s="120"/>
      <c r="I38" s="170">
        <f>SUM(I32:I36)</f>
        <v>0</v>
      </c>
      <c r="J38" s="170">
        <f>SUM(J32:J36)</f>
        <v>0</v>
      </c>
      <c r="K38" s="175"/>
      <c r="L38" s="120"/>
      <c r="M38" s="170">
        <f>SUM(M32:M36)</f>
        <v>0</v>
      </c>
      <c r="N38" s="170">
        <f>SUM(N32:N36)</f>
        <v>0</v>
      </c>
      <c r="O38" s="175"/>
      <c r="P38" s="120"/>
      <c r="Q38" s="170">
        <f>SUM(Q32:Q36)</f>
        <v>0</v>
      </c>
      <c r="R38" s="170">
        <f>SUM(R32:R36)</f>
        <v>0</v>
      </c>
      <c r="S38" s="175"/>
      <c r="T38" s="124"/>
      <c r="U38" s="386"/>
      <c r="V38" s="116"/>
    </row>
    <row r="39" spans="1:22" s="64" customFormat="1" ht="12" customHeight="1">
      <c r="A39" s="118"/>
      <c r="B39" s="142"/>
      <c r="C39" s="143"/>
      <c r="D39" s="124"/>
      <c r="E39" s="144"/>
      <c r="F39" s="144"/>
      <c r="G39" s="145"/>
      <c r="H39" s="120"/>
      <c r="I39" s="144"/>
      <c r="J39" s="144"/>
      <c r="K39" s="145"/>
      <c r="L39" s="120"/>
      <c r="M39" s="144"/>
      <c r="N39" s="144"/>
      <c r="O39" s="145"/>
      <c r="P39" s="120"/>
      <c r="Q39" s="144"/>
      <c r="R39" s="144"/>
      <c r="S39" s="145"/>
      <c r="T39" s="124"/>
      <c r="U39" s="122"/>
      <c r="V39" s="122"/>
    </row>
    <row r="40" spans="1:22" s="62" customFormat="1" ht="25" customHeight="1">
      <c r="A40" s="168" t="s">
        <v>139</v>
      </c>
      <c r="B40" s="156"/>
      <c r="C40" s="157"/>
      <c r="D40" s="119"/>
      <c r="E40" s="276" t="s">
        <v>117</v>
      </c>
      <c r="F40" s="429"/>
      <c r="G40" s="430"/>
      <c r="H40" s="190"/>
      <c r="I40" s="276" t="s">
        <v>117</v>
      </c>
      <c r="J40" s="429"/>
      <c r="K40" s="430"/>
      <c r="L40" s="190"/>
      <c r="M40" s="276" t="s">
        <v>117</v>
      </c>
      <c r="N40" s="429"/>
      <c r="O40" s="430"/>
      <c r="P40" s="190"/>
      <c r="Q40" s="276" t="s">
        <v>117</v>
      </c>
      <c r="R40" s="429"/>
      <c r="S40" s="430"/>
      <c r="T40" s="120"/>
      <c r="U40" s="158"/>
      <c r="V40" s="273" t="s">
        <v>139</v>
      </c>
    </row>
    <row r="41" spans="1:22" outlineLevel="1">
      <c r="A41" s="525" t="s">
        <v>5</v>
      </c>
      <c r="B41" s="182">
        <f>SUM(E41,I41,M41,Q41)</f>
        <v>0</v>
      </c>
      <c r="C41" s="188">
        <f>IFERROR(B41/B$38, 0)</f>
        <v>0</v>
      </c>
      <c r="D41" s="120"/>
      <c r="E41" s="389"/>
      <c r="F41" s="425"/>
      <c r="G41" s="426"/>
      <c r="H41" s="120"/>
      <c r="I41" s="387"/>
      <c r="J41" s="425"/>
      <c r="K41" s="426"/>
      <c r="L41" s="120"/>
      <c r="M41" s="387"/>
      <c r="N41" s="425"/>
      <c r="O41" s="426"/>
      <c r="P41" s="120"/>
      <c r="Q41" s="387"/>
      <c r="R41" s="425"/>
      <c r="S41" s="426"/>
      <c r="T41" s="120"/>
      <c r="U41" s="524" t="s">
        <v>333</v>
      </c>
      <c r="V41" s="434" t="s">
        <v>433</v>
      </c>
    </row>
    <row r="42" spans="1:22" outlineLevel="1">
      <c r="A42" s="525" t="s">
        <v>5</v>
      </c>
      <c r="B42" s="182">
        <f t="shared" ref="B42:B45" si="4">SUM(E42,I42,M42,Q42)</f>
        <v>0</v>
      </c>
      <c r="C42" s="188">
        <f t="shared" ref="C42:C45" si="5">IFERROR(B42/B$29, 0)</f>
        <v>0</v>
      </c>
      <c r="D42" s="120"/>
      <c r="E42" s="389"/>
      <c r="F42" s="425"/>
      <c r="G42" s="426"/>
      <c r="H42" s="120"/>
      <c r="I42" s="387"/>
      <c r="J42" s="425"/>
      <c r="K42" s="426"/>
      <c r="L42" s="120"/>
      <c r="M42" s="387"/>
      <c r="N42" s="425"/>
      <c r="O42" s="426"/>
      <c r="P42" s="120"/>
      <c r="Q42" s="387"/>
      <c r="R42" s="425"/>
      <c r="S42" s="426"/>
      <c r="T42" s="120"/>
      <c r="U42" s="524" t="s">
        <v>333</v>
      </c>
      <c r="V42" s="435"/>
    </row>
    <row r="43" spans="1:22" outlineLevel="1">
      <c r="A43" s="525" t="s">
        <v>5</v>
      </c>
      <c r="B43" s="182">
        <f t="shared" si="4"/>
        <v>0</v>
      </c>
      <c r="C43" s="188">
        <f t="shared" si="5"/>
        <v>0</v>
      </c>
      <c r="D43" s="120"/>
      <c r="E43" s="389"/>
      <c r="F43" s="425"/>
      <c r="G43" s="426"/>
      <c r="H43" s="120"/>
      <c r="I43" s="387"/>
      <c r="J43" s="425"/>
      <c r="K43" s="426"/>
      <c r="L43" s="120"/>
      <c r="M43" s="387"/>
      <c r="N43" s="425"/>
      <c r="O43" s="426"/>
      <c r="P43" s="120"/>
      <c r="Q43" s="387"/>
      <c r="R43" s="425"/>
      <c r="S43" s="426"/>
      <c r="T43" s="120"/>
      <c r="U43" s="524" t="s">
        <v>333</v>
      </c>
      <c r="V43" s="435"/>
    </row>
    <row r="44" spans="1:22" outlineLevel="1">
      <c r="A44" s="525" t="s">
        <v>5</v>
      </c>
      <c r="B44" s="182">
        <f t="shared" si="4"/>
        <v>0</v>
      </c>
      <c r="C44" s="188">
        <f t="shared" si="5"/>
        <v>0</v>
      </c>
      <c r="D44" s="120"/>
      <c r="E44" s="389"/>
      <c r="F44" s="281"/>
      <c r="G44" s="282"/>
      <c r="H44" s="120"/>
      <c r="I44" s="387"/>
      <c r="J44" s="281"/>
      <c r="K44" s="282"/>
      <c r="L44" s="120"/>
      <c r="M44" s="387"/>
      <c r="N44" s="281"/>
      <c r="O44" s="282"/>
      <c r="P44" s="120"/>
      <c r="Q44" s="387"/>
      <c r="R44" s="281"/>
      <c r="S44" s="282"/>
      <c r="T44" s="120"/>
      <c r="U44" s="524" t="s">
        <v>333</v>
      </c>
      <c r="V44" s="435"/>
    </row>
    <row r="45" spans="1:22" outlineLevel="1">
      <c r="A45" s="525" t="s">
        <v>5</v>
      </c>
      <c r="B45" s="182">
        <f t="shared" si="4"/>
        <v>0</v>
      </c>
      <c r="C45" s="188">
        <f t="shared" si="5"/>
        <v>0</v>
      </c>
      <c r="D45" s="120"/>
      <c r="E45" s="389"/>
      <c r="F45" s="425"/>
      <c r="G45" s="426"/>
      <c r="H45" s="120"/>
      <c r="I45" s="387"/>
      <c r="J45" s="425"/>
      <c r="K45" s="426"/>
      <c r="L45" s="120"/>
      <c r="M45" s="387"/>
      <c r="N45" s="425"/>
      <c r="O45" s="426"/>
      <c r="P45" s="120"/>
      <c r="Q45" s="387"/>
      <c r="R45" s="425"/>
      <c r="S45" s="426"/>
      <c r="T45" s="120"/>
      <c r="U45" s="524" t="s">
        <v>333</v>
      </c>
      <c r="V45" s="435"/>
    </row>
    <row r="46" spans="1:22" ht="15" customHeight="1" outlineLevel="1" thickBot="1">
      <c r="A46" s="140" t="s">
        <v>450</v>
      </c>
      <c r="B46" s="182"/>
      <c r="C46" s="188"/>
      <c r="D46" s="120"/>
      <c r="E46" s="389"/>
      <c r="F46" s="427"/>
      <c r="G46" s="428"/>
      <c r="H46" s="120"/>
      <c r="I46" s="387"/>
      <c r="J46" s="427"/>
      <c r="K46" s="428"/>
      <c r="L46" s="120"/>
      <c r="M46" s="387"/>
      <c r="N46" s="427"/>
      <c r="O46" s="428"/>
      <c r="P46" s="120"/>
      <c r="Q46" s="387"/>
      <c r="R46" s="427"/>
      <c r="S46" s="428"/>
      <c r="T46" s="120"/>
      <c r="U46" s="187"/>
      <c r="V46" s="435"/>
    </row>
    <row r="47" spans="1:22" s="64" customFormat="1" ht="19">
      <c r="A47" s="169" t="s">
        <v>101</v>
      </c>
      <c r="B47" s="170">
        <f>SUM(B41:B46)</f>
        <v>0</v>
      </c>
      <c r="C47" s="186">
        <f>IFERROR(B47/B$63, 0)</f>
        <v>0</v>
      </c>
      <c r="D47" s="124"/>
      <c r="E47" s="170">
        <f>SUM(E41:E46)</f>
        <v>0</v>
      </c>
      <c r="F47" s="170"/>
      <c r="G47" s="175"/>
      <c r="H47" s="120"/>
      <c r="I47" s="170">
        <f>SUM(I41:I46)</f>
        <v>0</v>
      </c>
      <c r="J47" s="170">
        <f>SUM(J41:J46)</f>
        <v>0</v>
      </c>
      <c r="K47" s="175"/>
      <c r="L47" s="120"/>
      <c r="M47" s="170">
        <f>SUM(M41:M46)</f>
        <v>0</v>
      </c>
      <c r="N47" s="170">
        <f>SUM(N41:N46)</f>
        <v>0</v>
      </c>
      <c r="O47" s="175"/>
      <c r="P47" s="120"/>
      <c r="Q47" s="170">
        <f>SUM(Q41:Q46)</f>
        <v>0</v>
      </c>
      <c r="R47" s="170">
        <f>SUM(R41:R46)</f>
        <v>0</v>
      </c>
      <c r="S47" s="175"/>
      <c r="T47" s="124"/>
      <c r="U47" s="116"/>
    </row>
    <row r="48" spans="1:22" s="62" customFormat="1" ht="25" customHeight="1">
      <c r="A48" s="168" t="s">
        <v>122</v>
      </c>
      <c r="B48" s="156"/>
      <c r="C48" s="157"/>
      <c r="D48" s="119"/>
      <c r="E48" s="276" t="s">
        <v>117</v>
      </c>
      <c r="F48" s="277" t="s">
        <v>118</v>
      </c>
      <c r="G48" s="278"/>
      <c r="H48" s="190"/>
      <c r="I48" s="276" t="s">
        <v>117</v>
      </c>
      <c r="J48" s="277" t="s">
        <v>118</v>
      </c>
      <c r="K48" s="278"/>
      <c r="L48" s="190"/>
      <c r="M48" s="276" t="s">
        <v>117</v>
      </c>
      <c r="N48" s="277" t="s">
        <v>118</v>
      </c>
      <c r="O48" s="278"/>
      <c r="P48" s="190"/>
      <c r="Q48" s="276" t="s">
        <v>117</v>
      </c>
      <c r="R48" s="277" t="s">
        <v>118</v>
      </c>
      <c r="S48" s="278"/>
      <c r="T48" s="120"/>
      <c r="U48" s="158"/>
      <c r="V48" s="273" t="s">
        <v>122</v>
      </c>
    </row>
    <row r="49" spans="1:24" ht="16" customHeight="1" outlineLevel="1">
      <c r="A49" s="525" t="s">
        <v>102</v>
      </c>
      <c r="B49" s="182">
        <f>SUM(E49,I49,M49,Q49)</f>
        <v>0</v>
      </c>
      <c r="C49" s="188">
        <f>IFERROR(B49/B$38, 0)</f>
        <v>0</v>
      </c>
      <c r="D49" s="120"/>
      <c r="E49" s="389"/>
      <c r="F49" s="390"/>
      <c r="G49" s="178"/>
      <c r="H49" s="120"/>
      <c r="I49" s="387"/>
      <c r="J49" s="388"/>
      <c r="K49" s="181"/>
      <c r="L49" s="120"/>
      <c r="M49" s="387"/>
      <c r="N49" s="388"/>
      <c r="O49" s="181"/>
      <c r="P49" s="120"/>
      <c r="Q49" s="387"/>
      <c r="R49" s="388"/>
      <c r="S49" s="181"/>
      <c r="T49" s="120"/>
      <c r="U49" s="524" t="s">
        <v>333</v>
      </c>
      <c r="V49" s="432" t="s">
        <v>490</v>
      </c>
    </row>
    <row r="50" spans="1:24" outlineLevel="1">
      <c r="A50" s="525" t="s">
        <v>103</v>
      </c>
      <c r="B50" s="182">
        <f>SUM(E50,I50,M50,Q50)</f>
        <v>0</v>
      </c>
      <c r="C50" s="188">
        <f t="shared" ref="C50:C54" si="6">IFERROR(B50/B$29, 0)</f>
        <v>0</v>
      </c>
      <c r="D50" s="120"/>
      <c r="E50" s="389"/>
      <c r="F50" s="390"/>
      <c r="G50" s="178"/>
      <c r="H50" s="120"/>
      <c r="I50" s="387"/>
      <c r="J50" s="388"/>
      <c r="K50" s="181"/>
      <c r="L50" s="120"/>
      <c r="M50" s="387"/>
      <c r="N50" s="388"/>
      <c r="O50" s="181"/>
      <c r="P50" s="120"/>
      <c r="Q50" s="387"/>
      <c r="R50" s="388"/>
      <c r="S50" s="181"/>
      <c r="T50" s="120"/>
      <c r="U50" s="524" t="s">
        <v>333</v>
      </c>
      <c r="V50" s="544" t="s">
        <v>241</v>
      </c>
    </row>
    <row r="51" spans="1:24" outlineLevel="1">
      <c r="A51" s="525" t="s">
        <v>5</v>
      </c>
      <c r="B51" s="182">
        <f t="shared" ref="B51:B54" si="7">SUM(E51,I51,M51,Q51)</f>
        <v>0</v>
      </c>
      <c r="C51" s="188">
        <f t="shared" si="6"/>
        <v>0</v>
      </c>
      <c r="D51" s="120"/>
      <c r="E51" s="389"/>
      <c r="F51" s="390"/>
      <c r="G51" s="178"/>
      <c r="H51" s="120"/>
      <c r="I51" s="387"/>
      <c r="J51" s="388"/>
      <c r="K51" s="181"/>
      <c r="L51" s="120"/>
      <c r="M51" s="387"/>
      <c r="N51" s="388"/>
      <c r="O51" s="181"/>
      <c r="P51" s="120"/>
      <c r="Q51" s="387"/>
      <c r="R51" s="388"/>
      <c r="S51" s="181"/>
      <c r="T51" s="120"/>
      <c r="U51" s="524" t="s">
        <v>333</v>
      </c>
      <c r="V51" s="544" t="s">
        <v>242</v>
      </c>
    </row>
    <row r="52" spans="1:24" outlineLevel="1">
      <c r="A52" s="525" t="s">
        <v>5</v>
      </c>
      <c r="B52" s="182">
        <f t="shared" si="7"/>
        <v>0</v>
      </c>
      <c r="C52" s="188">
        <f t="shared" si="6"/>
        <v>0</v>
      </c>
      <c r="D52" s="120"/>
      <c r="E52" s="389"/>
      <c r="F52" s="390"/>
      <c r="G52" s="178"/>
      <c r="H52" s="120"/>
      <c r="I52" s="387"/>
      <c r="J52" s="388"/>
      <c r="K52" s="181"/>
      <c r="L52" s="120"/>
      <c r="M52" s="387"/>
      <c r="N52" s="388"/>
      <c r="O52" s="181"/>
      <c r="P52" s="120"/>
      <c r="Q52" s="387"/>
      <c r="R52" s="388"/>
      <c r="S52" s="181"/>
      <c r="T52" s="120"/>
      <c r="U52" s="524" t="s">
        <v>333</v>
      </c>
      <c r="V52" s="544"/>
    </row>
    <row r="53" spans="1:24" outlineLevel="1">
      <c r="A53" s="525" t="s">
        <v>5</v>
      </c>
      <c r="B53" s="182">
        <f t="shared" si="7"/>
        <v>0</v>
      </c>
      <c r="C53" s="188">
        <f t="shared" si="6"/>
        <v>0</v>
      </c>
      <c r="D53" s="120"/>
      <c r="E53" s="389"/>
      <c r="F53" s="390"/>
      <c r="G53" s="178"/>
      <c r="H53" s="120"/>
      <c r="I53" s="387"/>
      <c r="J53" s="388"/>
      <c r="K53" s="181"/>
      <c r="L53" s="120"/>
      <c r="M53" s="387"/>
      <c r="N53" s="388"/>
      <c r="O53" s="181"/>
      <c r="P53" s="120"/>
      <c r="Q53" s="387"/>
      <c r="R53" s="388"/>
      <c r="S53" s="181"/>
      <c r="T53" s="120"/>
      <c r="U53" s="524" t="s">
        <v>333</v>
      </c>
      <c r="V53" s="544"/>
    </row>
    <row r="54" spans="1:24" outlineLevel="1">
      <c r="A54" s="525" t="s">
        <v>5</v>
      </c>
      <c r="B54" s="182">
        <f t="shared" si="7"/>
        <v>0</v>
      </c>
      <c r="C54" s="188">
        <f t="shared" si="6"/>
        <v>0</v>
      </c>
      <c r="D54" s="120"/>
      <c r="E54" s="389"/>
      <c r="F54" s="390"/>
      <c r="G54" s="178"/>
      <c r="H54" s="120"/>
      <c r="I54" s="387"/>
      <c r="J54" s="388"/>
      <c r="K54" s="181"/>
      <c r="L54" s="120"/>
      <c r="M54" s="387"/>
      <c r="N54" s="388"/>
      <c r="O54" s="181"/>
      <c r="P54" s="120"/>
      <c r="Q54" s="387"/>
      <c r="R54" s="388"/>
      <c r="S54" s="181"/>
      <c r="T54" s="120"/>
      <c r="U54" s="524" t="s">
        <v>333</v>
      </c>
      <c r="V54" s="544"/>
    </row>
    <row r="55" spans="1:24" ht="15" customHeight="1" outlineLevel="1" thickBot="1">
      <c r="A55" s="140" t="s">
        <v>450</v>
      </c>
      <c r="B55" s="182"/>
      <c r="C55" s="183"/>
      <c r="D55" s="120"/>
      <c r="E55" s="389"/>
      <c r="F55" s="390"/>
      <c r="G55" s="178"/>
      <c r="H55" s="120"/>
      <c r="I55" s="387"/>
      <c r="J55" s="388"/>
      <c r="K55" s="181"/>
      <c r="L55" s="120"/>
      <c r="M55" s="387"/>
      <c r="N55" s="388"/>
      <c r="O55" s="181"/>
      <c r="P55" s="120"/>
      <c r="Q55" s="387"/>
      <c r="R55" s="388"/>
      <c r="S55" s="181"/>
      <c r="T55" s="120"/>
      <c r="U55" s="187"/>
      <c r="V55" s="544"/>
    </row>
    <row r="56" spans="1:24" s="64" customFormat="1" ht="19">
      <c r="A56" s="169" t="s">
        <v>104</v>
      </c>
      <c r="B56" s="170">
        <f>SUM(B49:B55)</f>
        <v>0</v>
      </c>
      <c r="C56" s="186">
        <f>IFERROR(B56/B$63, 0)</f>
        <v>0</v>
      </c>
      <c r="D56" s="124"/>
      <c r="E56" s="170">
        <f>SUM(E49:E55)</f>
        <v>0</v>
      </c>
      <c r="F56" s="170">
        <f>SUM(F49:F55)</f>
        <v>0</v>
      </c>
      <c r="G56" s="175"/>
      <c r="H56" s="120"/>
      <c r="I56" s="170">
        <f>SUM(I49:I55)</f>
        <v>0</v>
      </c>
      <c r="J56" s="170">
        <f>SUM(J49:J55)</f>
        <v>0</v>
      </c>
      <c r="K56" s="175"/>
      <c r="L56" s="120"/>
      <c r="M56" s="170">
        <f>SUM(M49:M55)</f>
        <v>0</v>
      </c>
      <c r="N56" s="170">
        <f>SUM(N49:N55)</f>
        <v>0</v>
      </c>
      <c r="O56" s="175"/>
      <c r="P56" s="120"/>
      <c r="Q56" s="170">
        <f>SUM(Q49:Q55)</f>
        <v>0</v>
      </c>
      <c r="R56" s="170">
        <f>SUM(R49:R55)</f>
        <v>0</v>
      </c>
      <c r="S56" s="175"/>
      <c r="T56" s="124"/>
      <c r="U56" s="365" t="s">
        <v>483</v>
      </c>
      <c r="V56" s="545"/>
    </row>
    <row r="57" spans="1:24" s="60" customFormat="1" ht="8" customHeight="1">
      <c r="A57" s="119"/>
      <c r="B57" s="131"/>
      <c r="C57" s="131"/>
      <c r="D57" s="119"/>
      <c r="E57" s="134"/>
      <c r="F57" s="134"/>
      <c r="G57" s="134"/>
      <c r="H57" s="119"/>
      <c r="I57" s="134"/>
      <c r="J57" s="134"/>
      <c r="K57" s="134"/>
      <c r="L57" s="119"/>
      <c r="M57" s="134"/>
      <c r="N57" s="134"/>
      <c r="O57" s="134"/>
      <c r="P57" s="119"/>
      <c r="Q57" s="134"/>
      <c r="R57" s="134"/>
      <c r="S57" s="134"/>
      <c r="T57" s="119"/>
      <c r="U57" s="337"/>
    </row>
    <row r="58" spans="1:24" s="64" customFormat="1" ht="32" customHeight="1">
      <c r="A58" s="333" t="s">
        <v>451</v>
      </c>
      <c r="B58" s="255">
        <f>SUM(B19,B29,B38,B47,B56)</f>
        <v>0</v>
      </c>
      <c r="C58" s="334"/>
      <c r="D58" s="189"/>
      <c r="E58" s="335">
        <f>SUM(E19,E29,E38,E47,E56)</f>
        <v>0</v>
      </c>
      <c r="F58" s="336">
        <f>SUM(F19,F29,F38,F47,F56)</f>
        <v>0</v>
      </c>
      <c r="G58" s="256"/>
      <c r="H58" s="190"/>
      <c r="I58" s="335">
        <f>SUM(I19,I29,I38,I47,I56)</f>
        <v>0</v>
      </c>
      <c r="J58" s="336">
        <f>SUM(J19,J29,J38,J47,J56)</f>
        <v>0</v>
      </c>
      <c r="K58" s="256"/>
      <c r="L58" s="190"/>
      <c r="M58" s="335">
        <f>SUM(M19,M29,M38,M47,M56)</f>
        <v>0</v>
      </c>
      <c r="N58" s="336">
        <f>SUM(N19,N29,N38,N47,N56)</f>
        <v>0</v>
      </c>
      <c r="O58" s="256"/>
      <c r="P58" s="190"/>
      <c r="Q58" s="335">
        <f>SUM(Q19,Q29,Q38,Q47,Q56)</f>
        <v>0</v>
      </c>
      <c r="R58" s="336">
        <f>SUM(R19,R29,R38,R47,R56)</f>
        <v>0</v>
      </c>
      <c r="S58" s="256"/>
      <c r="T58" s="190"/>
      <c r="U58" s="364" t="s">
        <v>489</v>
      </c>
    </row>
    <row r="59" spans="1:24" s="64" customFormat="1" ht="32" customHeight="1">
      <c r="A59" s="539" t="s">
        <v>452</v>
      </c>
      <c r="B59" s="540">
        <f>SUM(E59,I59,M59,Q59)</f>
        <v>0</v>
      </c>
      <c r="C59" s="541"/>
      <c r="D59" s="190"/>
      <c r="E59" s="542">
        <f>SUM(E58:F58)</f>
        <v>0</v>
      </c>
      <c r="F59" s="543"/>
      <c r="G59" s="541"/>
      <c r="H59" s="190"/>
      <c r="I59" s="542">
        <f>SUM(I58:J58)</f>
        <v>0</v>
      </c>
      <c r="J59" s="543"/>
      <c r="K59" s="541"/>
      <c r="L59" s="190"/>
      <c r="M59" s="542">
        <f>SUM(M58:N58)</f>
        <v>0</v>
      </c>
      <c r="N59" s="543"/>
      <c r="O59" s="541"/>
      <c r="P59" s="190"/>
      <c r="Q59" s="542">
        <f>SUM(Q58:R58)</f>
        <v>0</v>
      </c>
      <c r="R59" s="543"/>
      <c r="S59" s="541"/>
      <c r="T59" s="190"/>
      <c r="U59" s="539"/>
    </row>
    <row r="60" spans="1:24" s="65" customFormat="1" ht="27" customHeight="1">
      <c r="A60" s="340" t="s">
        <v>453</v>
      </c>
      <c r="B60" s="341">
        <f>SUM(E60,I60,M60,Q60)</f>
        <v>0</v>
      </c>
      <c r="C60" s="342"/>
      <c r="D60" s="189"/>
      <c r="E60" s="436">
        <f>SUM(E47:F47)</f>
        <v>0</v>
      </c>
      <c r="F60" s="436"/>
      <c r="G60" s="191"/>
      <c r="H60" s="189"/>
      <c r="I60" s="436">
        <f>SUM(I47:J47)</f>
        <v>0</v>
      </c>
      <c r="J60" s="436"/>
      <c r="K60" s="191"/>
      <c r="L60" s="189"/>
      <c r="M60" s="436">
        <f>SUM(M47:N47)</f>
        <v>0</v>
      </c>
      <c r="N60" s="436"/>
      <c r="O60" s="191"/>
      <c r="P60" s="189"/>
      <c r="Q60" s="436">
        <f>SUM(Q47:R47)</f>
        <v>0</v>
      </c>
      <c r="R60" s="436"/>
      <c r="S60" s="191"/>
      <c r="T60" s="343"/>
      <c r="U60" s="192"/>
      <c r="V60" s="274"/>
    </row>
    <row r="61" spans="1:24" s="64" customFormat="1" ht="32" customHeight="1">
      <c r="A61" s="252" t="s">
        <v>454</v>
      </c>
      <c r="B61" s="250">
        <f>B58-B60</f>
        <v>0</v>
      </c>
      <c r="C61" s="251">
        <v>0.8</v>
      </c>
      <c r="D61" s="190"/>
      <c r="E61" s="437">
        <f>E59-E60</f>
        <v>0</v>
      </c>
      <c r="F61" s="438"/>
      <c r="G61" s="253" t="str">
        <f>IFERROR(E61/$B61,"-")</f>
        <v>-</v>
      </c>
      <c r="H61" s="190"/>
      <c r="I61" s="437">
        <f>I59-I60</f>
        <v>0</v>
      </c>
      <c r="J61" s="438"/>
      <c r="K61" s="253" t="str">
        <f>IFERROR(I61/$B61,"-")</f>
        <v>-</v>
      </c>
      <c r="L61" s="190"/>
      <c r="M61" s="437">
        <f>M59-M60</f>
        <v>0</v>
      </c>
      <c r="N61" s="438"/>
      <c r="O61" s="253" t="str">
        <f>IFERROR(M61/$B61,"-")</f>
        <v>-</v>
      </c>
      <c r="P61" s="190"/>
      <c r="Q61" s="437">
        <f>Q59-Q60</f>
        <v>0</v>
      </c>
      <c r="R61" s="438"/>
      <c r="S61" s="253" t="str">
        <f>IFERROR(Q61/$B61,"-")</f>
        <v>-</v>
      </c>
      <c r="T61" s="190"/>
      <c r="U61" s="252"/>
    </row>
    <row r="62" spans="1:24" s="65" customFormat="1" ht="24" customHeight="1">
      <c r="A62" s="344" t="s">
        <v>7</v>
      </c>
      <c r="B62" s="341">
        <f>B61/0.8*0.2</f>
        <v>0</v>
      </c>
      <c r="C62" s="342">
        <v>0.2</v>
      </c>
      <c r="D62" s="189"/>
      <c r="E62" s="436">
        <f>E61/0.8*0.2</f>
        <v>0</v>
      </c>
      <c r="F62" s="436"/>
      <c r="G62" s="191"/>
      <c r="H62" s="128"/>
      <c r="I62" s="436">
        <f>I61/0.8*0.2</f>
        <v>0</v>
      </c>
      <c r="J62" s="436"/>
      <c r="K62" s="191"/>
      <c r="L62" s="189"/>
      <c r="M62" s="436">
        <f>M61/0.8*0.2</f>
        <v>0</v>
      </c>
      <c r="N62" s="436"/>
      <c r="O62" s="191"/>
      <c r="P62" s="189"/>
      <c r="Q62" s="436">
        <f>Q61/0.8*0.2</f>
        <v>0</v>
      </c>
      <c r="R62" s="436"/>
      <c r="S62" s="123"/>
      <c r="T62" s="130"/>
      <c r="U62" s="121"/>
      <c r="V62" s="60" t="s">
        <v>434</v>
      </c>
    </row>
    <row r="63" spans="1:24" s="64" customFormat="1" ht="32" customHeight="1">
      <c r="A63" s="254" t="s">
        <v>455</v>
      </c>
      <c r="B63" s="279">
        <f>SUM(B62,B61)</f>
        <v>0</v>
      </c>
      <c r="C63" s="256">
        <v>1</v>
      </c>
      <c r="D63" s="190"/>
      <c r="E63" s="449">
        <f>SUM(E62,E61)</f>
        <v>0</v>
      </c>
      <c r="F63" s="450"/>
      <c r="G63" s="253" t="str">
        <f>IFERROR(E63/$B63,"-")</f>
        <v>-</v>
      </c>
      <c r="H63" s="190"/>
      <c r="I63" s="449">
        <f>SUM(I62,I61)</f>
        <v>0</v>
      </c>
      <c r="J63" s="450"/>
      <c r="K63" s="253" t="str">
        <f>IFERROR(I63/$B63,"-")</f>
        <v>-</v>
      </c>
      <c r="L63" s="190"/>
      <c r="M63" s="449">
        <f>SUM(M62,M61)</f>
        <v>0</v>
      </c>
      <c r="N63" s="450"/>
      <c r="O63" s="253" t="str">
        <f>IFERROR(M63/$B63,"-")</f>
        <v>-</v>
      </c>
      <c r="P63" s="190"/>
      <c r="Q63" s="449">
        <f>SUM(Q62,Q61)</f>
        <v>0</v>
      </c>
      <c r="R63" s="450"/>
      <c r="S63" s="253" t="str">
        <f>IFERROR(Q63/$B63,"-")</f>
        <v>-</v>
      </c>
      <c r="T63" s="190"/>
      <c r="U63" s="254"/>
    </row>
    <row r="64" spans="1:24" s="310" customFormat="1" ht="34" customHeight="1" collapsed="1">
      <c r="A64" s="306" t="s">
        <v>456</v>
      </c>
      <c r="B64" s="307" t="s">
        <v>125</v>
      </c>
      <c r="C64" s="306" t="s">
        <v>2</v>
      </c>
      <c r="D64" s="308"/>
      <c r="E64" s="443" t="s">
        <v>3</v>
      </c>
      <c r="F64" s="443"/>
      <c r="G64" s="313" t="s">
        <v>2</v>
      </c>
      <c r="H64" s="314"/>
      <c r="I64" s="418" t="s">
        <v>0</v>
      </c>
      <c r="J64" s="418"/>
      <c r="K64" s="315" t="s">
        <v>2</v>
      </c>
      <c r="L64" s="314"/>
      <c r="M64" s="419" t="s">
        <v>1</v>
      </c>
      <c r="N64" s="419"/>
      <c r="O64" s="316" t="s">
        <v>2</v>
      </c>
      <c r="P64" s="317"/>
      <c r="Q64" s="420" t="s">
        <v>4</v>
      </c>
      <c r="R64" s="420"/>
      <c r="S64" s="318" t="s">
        <v>2</v>
      </c>
      <c r="T64" s="308"/>
      <c r="U64" s="309"/>
      <c r="W64" s="311"/>
      <c r="X64" s="312"/>
    </row>
    <row r="65" spans="1:24" s="64" customFormat="1" ht="32" customHeight="1">
      <c r="A65" s="202" t="s">
        <v>455</v>
      </c>
      <c r="B65" s="280">
        <f>SUM(B63)</f>
        <v>0</v>
      </c>
      <c r="C65" s="253">
        <v>1</v>
      </c>
      <c r="D65" s="190"/>
      <c r="E65" s="451">
        <f>SUM(E63:E63)</f>
        <v>0</v>
      </c>
      <c r="F65" s="452"/>
      <c r="G65" s="253">
        <v>1</v>
      </c>
      <c r="H65" s="190"/>
      <c r="I65" s="451">
        <f>SUM(I63:I63)</f>
        <v>0</v>
      </c>
      <c r="J65" s="452"/>
      <c r="K65" s="253">
        <v>1</v>
      </c>
      <c r="L65" s="190"/>
      <c r="M65" s="451">
        <f>SUM(M63:M63)</f>
        <v>0</v>
      </c>
      <c r="N65" s="452"/>
      <c r="O65" s="253">
        <v>1</v>
      </c>
      <c r="P65" s="190"/>
      <c r="Q65" s="451">
        <f>SUM(Q63:Q63)</f>
        <v>0</v>
      </c>
      <c r="R65" s="452"/>
      <c r="S65" s="253">
        <v>1</v>
      </c>
      <c r="T65" s="190"/>
      <c r="U65" s="202" t="s">
        <v>484</v>
      </c>
    </row>
    <row r="66" spans="1:24" s="63" customFormat="1" ht="32" customHeight="1">
      <c r="A66" s="295" t="s">
        <v>457</v>
      </c>
      <c r="B66" s="297">
        <f>B65*50%</f>
        <v>0</v>
      </c>
      <c r="C66" s="204">
        <f>IFERROR(B66/B$65, 0)</f>
        <v>0</v>
      </c>
      <c r="D66" s="203"/>
      <c r="E66" s="453">
        <f>E65*50%</f>
        <v>0</v>
      </c>
      <c r="F66" s="453"/>
      <c r="G66" s="205">
        <f>IFERROR(E66/E$65, 0)</f>
        <v>0</v>
      </c>
      <c r="H66" s="203"/>
      <c r="I66" s="453">
        <f>I65*50%</f>
        <v>0</v>
      </c>
      <c r="J66" s="453"/>
      <c r="K66" s="205">
        <f>IFERROR(I66/I$65, 0)</f>
        <v>0</v>
      </c>
      <c r="L66" s="203"/>
      <c r="M66" s="453">
        <f>M65*50%</f>
        <v>0</v>
      </c>
      <c r="N66" s="453"/>
      <c r="O66" s="205">
        <f>IFERROR(M66/M$65, 0)</f>
        <v>0</v>
      </c>
      <c r="P66" s="203"/>
      <c r="Q66" s="453">
        <f>Q65*50%</f>
        <v>0</v>
      </c>
      <c r="R66" s="453"/>
      <c r="S66" s="205">
        <f>IFERROR(Q66/Q$65, 0)</f>
        <v>0</v>
      </c>
      <c r="T66" s="203"/>
      <c r="U66" s="206" t="s">
        <v>485</v>
      </c>
    </row>
    <row r="67" spans="1:24" s="63" customFormat="1" ht="32" customHeight="1">
      <c r="A67" s="296" t="s">
        <v>458</v>
      </c>
      <c r="B67" s="298">
        <f>B65-B66</f>
        <v>0</v>
      </c>
      <c r="C67" s="299">
        <f>IFERROR(B67/B$65, 0)</f>
        <v>0</v>
      </c>
      <c r="D67" s="203"/>
      <c r="E67" s="454">
        <f>E65-E66</f>
        <v>0</v>
      </c>
      <c r="F67" s="454"/>
      <c r="G67" s="300">
        <f>IFERROR(E67/E$65, 0)</f>
        <v>0</v>
      </c>
      <c r="H67" s="203"/>
      <c r="I67" s="454">
        <f>I65-I66</f>
        <v>0</v>
      </c>
      <c r="J67" s="454"/>
      <c r="K67" s="300">
        <f>IFERROR(I67/I$65, 0)</f>
        <v>0</v>
      </c>
      <c r="L67" s="203"/>
      <c r="M67" s="454">
        <f>M65-M66</f>
        <v>0</v>
      </c>
      <c r="N67" s="454"/>
      <c r="O67" s="300">
        <f>IFERROR(M67/M$65, 0)</f>
        <v>0</v>
      </c>
      <c r="P67" s="203"/>
      <c r="Q67" s="454">
        <f>Q65-Q66</f>
        <v>0</v>
      </c>
      <c r="R67" s="454"/>
      <c r="S67" s="300">
        <f>IFERROR(Q67/Q$65, 0)</f>
        <v>0</v>
      </c>
      <c r="T67" s="203"/>
      <c r="U67" s="275" t="s">
        <v>486</v>
      </c>
    </row>
    <row r="68" spans="1:24" s="310" customFormat="1" ht="37" customHeight="1" collapsed="1">
      <c r="A68" s="306" t="s">
        <v>459</v>
      </c>
      <c r="B68" s="307" t="s">
        <v>125</v>
      </c>
      <c r="C68" s="306" t="s">
        <v>2</v>
      </c>
      <c r="D68" s="321"/>
      <c r="E68" s="443" t="s">
        <v>3</v>
      </c>
      <c r="F68" s="443"/>
      <c r="G68" s="313" t="s">
        <v>2</v>
      </c>
      <c r="H68" s="322"/>
      <c r="I68" s="418" t="s">
        <v>0</v>
      </c>
      <c r="J68" s="418"/>
      <c r="K68" s="315" t="s">
        <v>2</v>
      </c>
      <c r="L68" s="322"/>
      <c r="M68" s="419" t="s">
        <v>1</v>
      </c>
      <c r="N68" s="419"/>
      <c r="O68" s="316" t="s">
        <v>2</v>
      </c>
      <c r="P68" s="323"/>
      <c r="Q68" s="420" t="s">
        <v>4</v>
      </c>
      <c r="R68" s="420"/>
      <c r="S68" s="318" t="s">
        <v>2</v>
      </c>
      <c r="T68" s="321"/>
      <c r="U68" s="319"/>
      <c r="V68" s="320"/>
      <c r="W68" s="311"/>
      <c r="X68" s="312"/>
    </row>
    <row r="69" spans="1:24" s="63" customFormat="1" ht="32" customHeight="1">
      <c r="A69" s="338" t="s">
        <v>269</v>
      </c>
      <c r="B69" s="339">
        <f>B67</f>
        <v>0</v>
      </c>
      <c r="C69" s="208"/>
      <c r="D69" s="203"/>
      <c r="E69" s="456">
        <f>E67</f>
        <v>0</v>
      </c>
      <c r="F69" s="456"/>
      <c r="G69" s="301">
        <f>IFERROR(E69/E$65, 0)</f>
        <v>0</v>
      </c>
      <c r="H69" s="203"/>
      <c r="I69" s="456">
        <f>I67</f>
        <v>0</v>
      </c>
      <c r="J69" s="456"/>
      <c r="K69" s="301">
        <f>IFERROR(I69/I$65, 0)</f>
        <v>0</v>
      </c>
      <c r="L69" s="203"/>
      <c r="M69" s="456">
        <f>M67</f>
        <v>0</v>
      </c>
      <c r="N69" s="456"/>
      <c r="O69" s="301">
        <f>IFERROR(M69/M$65, 0)</f>
        <v>0</v>
      </c>
      <c r="P69" s="203"/>
      <c r="Q69" s="456">
        <f>Q67</f>
        <v>0</v>
      </c>
      <c r="R69" s="456"/>
      <c r="S69" s="301">
        <f>IFERROR(Q69/Q$65, 0)</f>
        <v>0</v>
      </c>
      <c r="T69" s="207"/>
      <c r="U69" s="257"/>
      <c r="V69" s="432" t="s">
        <v>435</v>
      </c>
    </row>
    <row r="70" spans="1:24" s="310" customFormat="1" ht="37" customHeight="1" collapsed="1">
      <c r="A70" s="306" t="s">
        <v>270</v>
      </c>
      <c r="B70" s="307" t="s">
        <v>125</v>
      </c>
      <c r="C70" s="306" t="s">
        <v>2</v>
      </c>
      <c r="D70" s="321"/>
      <c r="E70" s="443" t="s">
        <v>3</v>
      </c>
      <c r="F70" s="443"/>
      <c r="G70" s="313" t="s">
        <v>2</v>
      </c>
      <c r="H70" s="322"/>
      <c r="I70" s="418" t="s">
        <v>0</v>
      </c>
      <c r="J70" s="418"/>
      <c r="K70" s="315" t="s">
        <v>2</v>
      </c>
      <c r="L70" s="322"/>
      <c r="M70" s="419" t="s">
        <v>1</v>
      </c>
      <c r="N70" s="419"/>
      <c r="O70" s="316" t="s">
        <v>2</v>
      </c>
      <c r="P70" s="323"/>
      <c r="Q70" s="420" t="s">
        <v>4</v>
      </c>
      <c r="R70" s="420"/>
      <c r="S70" s="318" t="s">
        <v>2</v>
      </c>
      <c r="T70" s="321"/>
      <c r="U70" s="319"/>
      <c r="V70" s="431"/>
      <c r="W70" s="311"/>
      <c r="X70" s="312"/>
    </row>
    <row r="71" spans="1:24" s="65" customFormat="1" ht="24" customHeight="1">
      <c r="A71" s="345" t="s">
        <v>7</v>
      </c>
      <c r="B71" s="341">
        <f>SUM(B62)</f>
        <v>0</v>
      </c>
      <c r="C71" s="342">
        <v>0.2</v>
      </c>
      <c r="D71" s="189"/>
      <c r="E71" s="436">
        <f>E62</f>
        <v>0</v>
      </c>
      <c r="F71" s="436"/>
      <c r="G71" s="191"/>
      <c r="H71" s="128"/>
      <c r="I71" s="436">
        <f>I62</f>
        <v>0</v>
      </c>
      <c r="J71" s="436"/>
      <c r="K71" s="191"/>
      <c r="L71" s="189"/>
      <c r="M71" s="436">
        <f>M62</f>
        <v>0</v>
      </c>
      <c r="N71" s="436"/>
      <c r="O71" s="191"/>
      <c r="P71" s="189"/>
      <c r="Q71" s="436">
        <f>Q62</f>
        <v>0</v>
      </c>
      <c r="R71" s="436"/>
      <c r="S71" s="191"/>
      <c r="T71" s="130"/>
      <c r="U71" s="121"/>
      <c r="V71" s="431"/>
    </row>
    <row r="72" spans="1:24" s="63" customFormat="1" ht="31" customHeight="1">
      <c r="A72" s="302" t="s">
        <v>132</v>
      </c>
      <c r="B72" s="303">
        <f>B67-B71</f>
        <v>0</v>
      </c>
      <c r="C72" s="299">
        <f>IFERROR(B72/B$65, 0)</f>
        <v>0</v>
      </c>
      <c r="D72" s="126"/>
      <c r="E72" s="455">
        <f>E67-E71</f>
        <v>0</v>
      </c>
      <c r="F72" s="455"/>
      <c r="G72" s="209">
        <f>IFERROR(E72/E$65, 0)</f>
        <v>0</v>
      </c>
      <c r="H72" s="129"/>
      <c r="I72" s="455">
        <f>I67-I71</f>
        <v>0</v>
      </c>
      <c r="J72" s="455"/>
      <c r="K72" s="209">
        <f>IFERROR(I72/I$65, 0)</f>
        <v>0</v>
      </c>
      <c r="L72" s="129"/>
      <c r="M72" s="455">
        <f>M67-M71</f>
        <v>0</v>
      </c>
      <c r="N72" s="455"/>
      <c r="O72" s="209">
        <f>IFERROR(M72/M$65, 0)</f>
        <v>0</v>
      </c>
      <c r="P72" s="129"/>
      <c r="Q72" s="455">
        <f>Q67-Q71</f>
        <v>0</v>
      </c>
      <c r="R72" s="455"/>
      <c r="S72" s="209">
        <f>IFERROR(Q72/Q$65, 0)</f>
        <v>0</v>
      </c>
      <c r="T72" s="126"/>
      <c r="U72" s="304"/>
      <c r="V72" s="431"/>
    </row>
    <row r="73" spans="1:24" s="310" customFormat="1" ht="37" customHeight="1" collapsed="1">
      <c r="A73" s="306" t="s">
        <v>296</v>
      </c>
      <c r="B73" s="307" t="s">
        <v>125</v>
      </c>
      <c r="C73" s="306" t="s">
        <v>2</v>
      </c>
      <c r="D73" s="321"/>
      <c r="E73" s="443" t="s">
        <v>3</v>
      </c>
      <c r="F73" s="443"/>
      <c r="G73" s="313" t="s">
        <v>2</v>
      </c>
      <c r="H73" s="322"/>
      <c r="I73" s="418" t="s">
        <v>0</v>
      </c>
      <c r="J73" s="418"/>
      <c r="K73" s="315" t="s">
        <v>2</v>
      </c>
      <c r="L73" s="322"/>
      <c r="M73" s="419" t="s">
        <v>1</v>
      </c>
      <c r="N73" s="419"/>
      <c r="O73" s="316" t="s">
        <v>2</v>
      </c>
      <c r="P73" s="323"/>
      <c r="Q73" s="420" t="s">
        <v>4</v>
      </c>
      <c r="R73" s="420"/>
      <c r="S73" s="318" t="s">
        <v>2</v>
      </c>
      <c r="T73" s="321"/>
      <c r="U73" s="319" t="s">
        <v>252</v>
      </c>
      <c r="V73" s="431"/>
      <c r="W73" s="311"/>
      <c r="X73" s="312"/>
    </row>
    <row r="74" spans="1:24" s="64" customFormat="1" ht="27" customHeight="1">
      <c r="A74" s="305" t="s">
        <v>130</v>
      </c>
      <c r="B74" s="212"/>
      <c r="C74" s="213"/>
      <c r="D74" s="119"/>
      <c r="E74" s="195" t="s">
        <v>117</v>
      </c>
      <c r="F74" s="196" t="s">
        <v>118</v>
      </c>
      <c r="G74" s="197"/>
      <c r="H74" s="211"/>
      <c r="I74" s="195" t="s">
        <v>117</v>
      </c>
      <c r="J74" s="196" t="s">
        <v>118</v>
      </c>
      <c r="K74" s="197"/>
      <c r="L74" s="211"/>
      <c r="M74" s="195" t="s">
        <v>117</v>
      </c>
      <c r="N74" s="196" t="s">
        <v>118</v>
      </c>
      <c r="O74" s="197"/>
      <c r="P74" s="211"/>
      <c r="Q74" s="195" t="s">
        <v>117</v>
      </c>
      <c r="R74" s="196" t="s">
        <v>118</v>
      </c>
      <c r="S74" s="194"/>
      <c r="T74" s="125"/>
      <c r="U74" s="214"/>
      <c r="V74" s="433"/>
    </row>
    <row r="75" spans="1:24" s="55" customFormat="1" outlineLevel="1">
      <c r="A75" s="526"/>
      <c r="B75" s="136">
        <f>SUM(E75:F75,I75:J75,M75:N75,Q75:R75)</f>
        <v>0</v>
      </c>
      <c r="C75" s="161"/>
      <c r="D75" s="127"/>
      <c r="E75" s="391"/>
      <c r="F75" s="392"/>
      <c r="G75" s="160"/>
      <c r="H75" s="120"/>
      <c r="I75" s="391"/>
      <c r="J75" s="392"/>
      <c r="K75" s="160"/>
      <c r="L75" s="120"/>
      <c r="M75" s="391"/>
      <c r="N75" s="392"/>
      <c r="O75" s="160"/>
      <c r="P75" s="120"/>
      <c r="Q75" s="391"/>
      <c r="R75" s="392"/>
      <c r="S75" s="160"/>
      <c r="T75" s="127"/>
      <c r="U75" s="524" t="s">
        <v>333</v>
      </c>
    </row>
    <row r="76" spans="1:24" s="55" customFormat="1" outlineLevel="1">
      <c r="A76" s="526"/>
      <c r="B76" s="136">
        <f t="shared" ref="B76:B80" si="8">SUM(E76:F76,I76:J76,M76:N76,Q76:R76)</f>
        <v>0</v>
      </c>
      <c r="C76" s="161"/>
      <c r="D76" s="127"/>
      <c r="E76" s="391"/>
      <c r="F76" s="392"/>
      <c r="G76" s="159"/>
      <c r="H76" s="120"/>
      <c r="I76" s="391"/>
      <c r="J76" s="392"/>
      <c r="K76" s="159"/>
      <c r="L76" s="120"/>
      <c r="M76" s="391"/>
      <c r="N76" s="392"/>
      <c r="O76" s="159"/>
      <c r="P76" s="120"/>
      <c r="Q76" s="391"/>
      <c r="R76" s="392"/>
      <c r="S76" s="159"/>
      <c r="T76" s="127"/>
      <c r="U76" s="524" t="s">
        <v>333</v>
      </c>
    </row>
    <row r="77" spans="1:24" s="55" customFormat="1" outlineLevel="1">
      <c r="A77" s="526"/>
      <c r="B77" s="136">
        <f t="shared" si="8"/>
        <v>0</v>
      </c>
      <c r="C77" s="161"/>
      <c r="D77" s="127"/>
      <c r="E77" s="391"/>
      <c r="F77" s="392"/>
      <c r="G77" s="160"/>
      <c r="H77" s="120"/>
      <c r="I77" s="391"/>
      <c r="J77" s="392"/>
      <c r="K77" s="160"/>
      <c r="L77" s="120"/>
      <c r="M77" s="391"/>
      <c r="N77" s="392"/>
      <c r="O77" s="160"/>
      <c r="P77" s="120"/>
      <c r="Q77" s="391"/>
      <c r="R77" s="392"/>
      <c r="S77" s="160"/>
      <c r="T77" s="127"/>
      <c r="U77" s="524" t="s">
        <v>333</v>
      </c>
    </row>
    <row r="78" spans="1:24" s="55" customFormat="1" outlineLevel="1">
      <c r="A78" s="526"/>
      <c r="B78" s="136">
        <f t="shared" si="8"/>
        <v>0</v>
      </c>
      <c r="C78" s="161"/>
      <c r="D78" s="127"/>
      <c r="E78" s="391"/>
      <c r="F78" s="392"/>
      <c r="G78" s="160"/>
      <c r="H78" s="120"/>
      <c r="I78" s="391"/>
      <c r="J78" s="392"/>
      <c r="K78" s="160"/>
      <c r="L78" s="120"/>
      <c r="M78" s="391"/>
      <c r="N78" s="392"/>
      <c r="O78" s="160"/>
      <c r="P78" s="120"/>
      <c r="Q78" s="391"/>
      <c r="R78" s="392"/>
      <c r="S78" s="160"/>
      <c r="T78" s="127"/>
      <c r="U78" s="524" t="s">
        <v>333</v>
      </c>
    </row>
    <row r="79" spans="1:24" s="55" customFormat="1" outlineLevel="1">
      <c r="A79" s="526"/>
      <c r="B79" s="136">
        <f t="shared" si="8"/>
        <v>0</v>
      </c>
      <c r="C79" s="161"/>
      <c r="D79" s="127"/>
      <c r="E79" s="391"/>
      <c r="F79" s="392"/>
      <c r="G79" s="159"/>
      <c r="H79" s="120"/>
      <c r="I79" s="391"/>
      <c r="J79" s="392"/>
      <c r="K79" s="159"/>
      <c r="L79" s="120"/>
      <c r="M79" s="391"/>
      <c r="N79" s="392"/>
      <c r="O79" s="159"/>
      <c r="P79" s="120"/>
      <c r="Q79" s="391"/>
      <c r="R79" s="392"/>
      <c r="S79" s="159"/>
      <c r="T79" s="127"/>
      <c r="U79" s="524" t="s">
        <v>333</v>
      </c>
    </row>
    <row r="80" spans="1:24" s="55" customFormat="1" ht="17" outlineLevel="1" thickBot="1">
      <c r="A80" s="140" t="s">
        <v>450</v>
      </c>
      <c r="B80" s="136">
        <f t="shared" si="8"/>
        <v>0</v>
      </c>
      <c r="C80" s="161"/>
      <c r="D80" s="127"/>
      <c r="E80" s="391"/>
      <c r="F80" s="392"/>
      <c r="G80" s="160"/>
      <c r="H80" s="120"/>
      <c r="I80" s="391"/>
      <c r="J80" s="392"/>
      <c r="K80" s="160"/>
      <c r="L80" s="120"/>
      <c r="M80" s="391"/>
      <c r="N80" s="392"/>
      <c r="O80" s="160"/>
      <c r="P80" s="120"/>
      <c r="Q80" s="391"/>
      <c r="R80" s="392"/>
      <c r="S80" s="160"/>
      <c r="T80" s="127"/>
      <c r="U80" s="524" t="s">
        <v>333</v>
      </c>
    </row>
    <row r="81" spans="1:22" s="64" customFormat="1" ht="19">
      <c r="A81" s="135" t="s">
        <v>140</v>
      </c>
      <c r="B81" s="137">
        <f>SUM(E81:F81,I81:J81,M81:N81,Q81:R81)</f>
        <v>0</v>
      </c>
      <c r="C81" s="133"/>
      <c r="D81" s="124"/>
      <c r="E81" s="116">
        <f>SUM(E75:E80)</f>
        <v>0</v>
      </c>
      <c r="F81" s="116">
        <f>SUM(F75:F80)</f>
        <v>0</v>
      </c>
      <c r="G81" s="117"/>
      <c r="H81" s="120"/>
      <c r="I81" s="116">
        <f>SUM(I75:I80)</f>
        <v>0</v>
      </c>
      <c r="J81" s="116">
        <f>SUM(J75:J80)</f>
        <v>0</v>
      </c>
      <c r="K81" s="117"/>
      <c r="L81" s="120"/>
      <c r="M81" s="116">
        <f>SUM(M75:M80)</f>
        <v>0</v>
      </c>
      <c r="N81" s="116">
        <f>SUM(N75:N80)</f>
        <v>0</v>
      </c>
      <c r="O81" s="117"/>
      <c r="P81" s="120"/>
      <c r="Q81" s="116">
        <f>SUM(Q75:Q80)</f>
        <v>0</v>
      </c>
      <c r="R81" s="116">
        <f>SUM(R75:R80)</f>
        <v>0</v>
      </c>
      <c r="S81" s="117"/>
      <c r="T81" s="124"/>
      <c r="U81" s="116"/>
    </row>
    <row r="82" spans="1:22" s="60" customFormat="1" ht="16" customHeight="1">
      <c r="A82" s="119"/>
      <c r="B82" s="138"/>
      <c r="C82" s="132"/>
      <c r="D82" s="119"/>
      <c r="E82" s="134"/>
      <c r="F82" s="134"/>
      <c r="G82" s="134"/>
      <c r="H82" s="119"/>
      <c r="I82" s="134"/>
      <c r="J82" s="134"/>
      <c r="K82" s="134"/>
      <c r="L82" s="119"/>
      <c r="M82" s="134"/>
      <c r="N82" s="134"/>
      <c r="O82" s="134"/>
      <c r="P82" s="119"/>
      <c r="Q82" s="134"/>
      <c r="R82" s="134"/>
      <c r="S82" s="134"/>
      <c r="T82" s="119"/>
      <c r="U82" s="134"/>
    </row>
    <row r="83" spans="1:22" s="64" customFormat="1" ht="27" customHeight="1">
      <c r="A83" s="305" t="s">
        <v>131</v>
      </c>
      <c r="B83" s="212"/>
      <c r="C83" s="213"/>
      <c r="D83" s="119"/>
      <c r="E83" s="195" t="s">
        <v>117</v>
      </c>
      <c r="F83" s="196" t="s">
        <v>118</v>
      </c>
      <c r="G83" s="197"/>
      <c r="H83" s="211"/>
      <c r="I83" s="195" t="s">
        <v>117</v>
      </c>
      <c r="J83" s="196" t="s">
        <v>118</v>
      </c>
      <c r="K83" s="197"/>
      <c r="L83" s="211"/>
      <c r="M83" s="195" t="s">
        <v>117</v>
      </c>
      <c r="N83" s="196" t="s">
        <v>118</v>
      </c>
      <c r="O83" s="197"/>
      <c r="P83" s="211"/>
      <c r="Q83" s="195" t="s">
        <v>117</v>
      </c>
      <c r="R83" s="196" t="s">
        <v>118</v>
      </c>
      <c r="S83" s="194"/>
      <c r="T83" s="125"/>
      <c r="U83" s="214"/>
    </row>
    <row r="84" spans="1:22" s="55" customFormat="1" outlineLevel="1">
      <c r="A84" s="526"/>
      <c r="B84" s="136">
        <f t="shared" ref="B84:B89" si="9">SUM(E84:F84,I84:J84,M84:N84,Q84:R84)</f>
        <v>0</v>
      </c>
      <c r="C84" s="161"/>
      <c r="D84" s="127"/>
      <c r="E84" s="391"/>
      <c r="F84" s="392"/>
      <c r="G84" s="160"/>
      <c r="H84" s="120"/>
      <c r="I84" s="391"/>
      <c r="J84" s="392"/>
      <c r="K84" s="160"/>
      <c r="L84" s="120"/>
      <c r="M84" s="391"/>
      <c r="N84" s="392"/>
      <c r="O84" s="160"/>
      <c r="P84" s="120"/>
      <c r="Q84" s="391"/>
      <c r="R84" s="392"/>
      <c r="S84" s="160"/>
      <c r="T84" s="127"/>
      <c r="U84" s="524" t="s">
        <v>333</v>
      </c>
    </row>
    <row r="85" spans="1:22" s="55" customFormat="1" outlineLevel="1">
      <c r="A85" s="526"/>
      <c r="B85" s="136">
        <f t="shared" si="9"/>
        <v>0</v>
      </c>
      <c r="C85" s="161"/>
      <c r="D85" s="127"/>
      <c r="E85" s="391"/>
      <c r="F85" s="392"/>
      <c r="G85" s="159"/>
      <c r="H85" s="120"/>
      <c r="I85" s="391"/>
      <c r="J85" s="392"/>
      <c r="K85" s="159"/>
      <c r="L85" s="120"/>
      <c r="M85" s="391"/>
      <c r="N85" s="392"/>
      <c r="O85" s="159"/>
      <c r="P85" s="120"/>
      <c r="Q85" s="391"/>
      <c r="R85" s="392"/>
      <c r="S85" s="159"/>
      <c r="T85" s="127"/>
      <c r="U85" s="524" t="s">
        <v>333</v>
      </c>
    </row>
    <row r="86" spans="1:22" s="55" customFormat="1" outlineLevel="1">
      <c r="A86" s="526"/>
      <c r="B86" s="136">
        <f t="shared" si="9"/>
        <v>0</v>
      </c>
      <c r="C86" s="161"/>
      <c r="D86" s="127"/>
      <c r="E86" s="391"/>
      <c r="F86" s="392"/>
      <c r="G86" s="160"/>
      <c r="H86" s="120"/>
      <c r="I86" s="391"/>
      <c r="J86" s="392"/>
      <c r="K86" s="160"/>
      <c r="L86" s="120"/>
      <c r="M86" s="391"/>
      <c r="N86" s="392"/>
      <c r="O86" s="160"/>
      <c r="P86" s="120"/>
      <c r="Q86" s="391"/>
      <c r="R86" s="392"/>
      <c r="S86" s="160"/>
      <c r="T86" s="127"/>
      <c r="U86" s="524" t="s">
        <v>333</v>
      </c>
    </row>
    <row r="87" spans="1:22" s="55" customFormat="1" outlineLevel="1">
      <c r="A87" s="526"/>
      <c r="B87" s="136">
        <f t="shared" si="9"/>
        <v>0</v>
      </c>
      <c r="C87" s="161"/>
      <c r="D87" s="127"/>
      <c r="E87" s="391"/>
      <c r="F87" s="392"/>
      <c r="G87" s="160"/>
      <c r="H87" s="120"/>
      <c r="I87" s="391"/>
      <c r="J87" s="392"/>
      <c r="K87" s="160"/>
      <c r="L87" s="120"/>
      <c r="M87" s="391"/>
      <c r="N87" s="392"/>
      <c r="O87" s="160"/>
      <c r="P87" s="120"/>
      <c r="Q87" s="391"/>
      <c r="R87" s="392"/>
      <c r="S87" s="160"/>
      <c r="T87" s="127"/>
      <c r="U87" s="524" t="s">
        <v>333</v>
      </c>
    </row>
    <row r="88" spans="1:22" s="55" customFormat="1" outlineLevel="1">
      <c r="A88" s="526"/>
      <c r="B88" s="136">
        <f t="shared" si="9"/>
        <v>0</v>
      </c>
      <c r="C88" s="161"/>
      <c r="D88" s="127"/>
      <c r="E88" s="391"/>
      <c r="F88" s="392"/>
      <c r="G88" s="159"/>
      <c r="H88" s="120"/>
      <c r="I88" s="391"/>
      <c r="J88" s="392"/>
      <c r="K88" s="159"/>
      <c r="L88" s="120"/>
      <c r="M88" s="391"/>
      <c r="N88" s="392"/>
      <c r="O88" s="159"/>
      <c r="P88" s="120"/>
      <c r="Q88" s="391"/>
      <c r="R88" s="392"/>
      <c r="S88" s="159"/>
      <c r="T88" s="127"/>
      <c r="U88" s="524" t="s">
        <v>333</v>
      </c>
    </row>
    <row r="89" spans="1:22" s="55" customFormat="1" ht="17" outlineLevel="1" thickBot="1">
      <c r="A89" s="140" t="s">
        <v>450</v>
      </c>
      <c r="B89" s="136">
        <f t="shared" si="9"/>
        <v>0</v>
      </c>
      <c r="C89" s="161"/>
      <c r="D89" s="127"/>
      <c r="E89" s="391"/>
      <c r="F89" s="392"/>
      <c r="G89" s="160"/>
      <c r="H89" s="120"/>
      <c r="I89" s="391"/>
      <c r="J89" s="392"/>
      <c r="K89" s="160"/>
      <c r="L89" s="120"/>
      <c r="M89" s="391"/>
      <c r="N89" s="392"/>
      <c r="O89" s="160"/>
      <c r="P89" s="120"/>
      <c r="Q89" s="391"/>
      <c r="R89" s="392"/>
      <c r="S89" s="160"/>
      <c r="T89" s="127"/>
      <c r="U89" s="524" t="s">
        <v>333</v>
      </c>
    </row>
    <row r="90" spans="1:22" s="64" customFormat="1" ht="19">
      <c r="A90" s="135" t="s">
        <v>141</v>
      </c>
      <c r="B90" s="137">
        <f>SUM(E90:F90,I90:J90,M90:N90,Q90:R90)</f>
        <v>0</v>
      </c>
      <c r="C90" s="133"/>
      <c r="D90" s="124"/>
      <c r="E90" s="116">
        <f>SUM(E84:E89)</f>
        <v>0</v>
      </c>
      <c r="F90" s="116">
        <f>SUM(F84:F89)</f>
        <v>0</v>
      </c>
      <c r="G90" s="117"/>
      <c r="H90" s="120"/>
      <c r="I90" s="116">
        <f>SUM(I84:I89)</f>
        <v>0</v>
      </c>
      <c r="J90" s="116">
        <f>SUM(J84:J89)</f>
        <v>0</v>
      </c>
      <c r="K90" s="117"/>
      <c r="L90" s="120"/>
      <c r="M90" s="116">
        <f>SUM(M84:M89)</f>
        <v>0</v>
      </c>
      <c r="N90" s="116">
        <f>SUM(N84:N89)</f>
        <v>0</v>
      </c>
      <c r="O90" s="117"/>
      <c r="P90" s="120"/>
      <c r="Q90" s="116">
        <f>SUM(Q84:Q89)</f>
        <v>0</v>
      </c>
      <c r="R90" s="116">
        <f>SUM(R84:R89)</f>
        <v>0</v>
      </c>
      <c r="S90" s="117"/>
      <c r="T90" s="124"/>
      <c r="U90" s="116"/>
    </row>
    <row r="91" spans="1:22" s="60" customFormat="1" ht="16" customHeight="1">
      <c r="A91" s="119"/>
      <c r="B91" s="138"/>
      <c r="C91" s="132"/>
      <c r="D91" s="119"/>
      <c r="E91" s="134"/>
      <c r="F91" s="134"/>
      <c r="G91" s="134"/>
      <c r="H91" s="119"/>
      <c r="I91" s="134"/>
      <c r="J91" s="134"/>
      <c r="K91" s="134"/>
      <c r="L91" s="119"/>
      <c r="M91" s="134"/>
      <c r="N91" s="134"/>
      <c r="O91" s="134"/>
      <c r="P91" s="119"/>
      <c r="Q91" s="134"/>
      <c r="R91" s="134"/>
      <c r="S91" s="134"/>
      <c r="T91" s="119"/>
      <c r="U91" s="134"/>
    </row>
    <row r="92" spans="1:22" s="64" customFormat="1" ht="27" customHeight="1">
      <c r="A92" s="305" t="s">
        <v>487</v>
      </c>
      <c r="B92" s="212"/>
      <c r="C92" s="213"/>
      <c r="D92" s="119"/>
      <c r="E92" s="195" t="s">
        <v>117</v>
      </c>
      <c r="F92" s="196" t="s">
        <v>118</v>
      </c>
      <c r="G92" s="197"/>
      <c r="H92" s="211"/>
      <c r="I92" s="195" t="s">
        <v>117</v>
      </c>
      <c r="J92" s="196" t="s">
        <v>118</v>
      </c>
      <c r="K92" s="197"/>
      <c r="L92" s="211"/>
      <c r="M92" s="195" t="s">
        <v>117</v>
      </c>
      <c r="N92" s="196" t="s">
        <v>118</v>
      </c>
      <c r="O92" s="197"/>
      <c r="P92" s="211"/>
      <c r="Q92" s="195" t="s">
        <v>117</v>
      </c>
      <c r="R92" s="196" t="s">
        <v>118</v>
      </c>
      <c r="S92" s="194"/>
      <c r="T92" s="125"/>
      <c r="U92" s="214"/>
      <c r="V92" s="273" t="s">
        <v>487</v>
      </c>
    </row>
    <row r="93" spans="1:22" s="55" customFormat="1" outlineLevel="1">
      <c r="A93" s="527"/>
      <c r="B93" s="136">
        <f t="shared" ref="B93:B98" si="10">SUM(E93:F93,I93:J93,M93:N93,Q93:R93)</f>
        <v>0</v>
      </c>
      <c r="C93" s="215"/>
      <c r="D93" s="119"/>
      <c r="E93" s="387"/>
      <c r="F93" s="388"/>
      <c r="G93" s="181"/>
      <c r="H93" s="119"/>
      <c r="I93" s="387"/>
      <c r="J93" s="388"/>
      <c r="K93" s="181"/>
      <c r="L93" s="119"/>
      <c r="M93" s="387"/>
      <c r="N93" s="388"/>
      <c r="O93" s="181"/>
      <c r="P93" s="119"/>
      <c r="Q93" s="387"/>
      <c r="R93" s="388"/>
      <c r="S93" s="181"/>
      <c r="T93" s="119"/>
      <c r="U93" s="524" t="s">
        <v>333</v>
      </c>
      <c r="V93" s="431" t="s">
        <v>249</v>
      </c>
    </row>
    <row r="94" spans="1:22" s="55" customFormat="1" outlineLevel="1">
      <c r="A94" s="526"/>
      <c r="B94" s="136">
        <f t="shared" si="10"/>
        <v>0</v>
      </c>
      <c r="C94" s="161"/>
      <c r="D94" s="127"/>
      <c r="E94" s="391"/>
      <c r="F94" s="392"/>
      <c r="G94" s="159"/>
      <c r="H94" s="120"/>
      <c r="I94" s="391"/>
      <c r="J94" s="392"/>
      <c r="K94" s="159"/>
      <c r="L94" s="120"/>
      <c r="M94" s="391"/>
      <c r="N94" s="392"/>
      <c r="O94" s="159"/>
      <c r="P94" s="120"/>
      <c r="Q94" s="391"/>
      <c r="R94" s="392"/>
      <c r="S94" s="159"/>
      <c r="T94" s="127"/>
      <c r="U94" s="524" t="s">
        <v>333</v>
      </c>
      <c r="V94" s="431" t="s">
        <v>243</v>
      </c>
    </row>
    <row r="95" spans="1:22" s="55" customFormat="1" outlineLevel="1">
      <c r="A95" s="526"/>
      <c r="B95" s="136">
        <f t="shared" si="10"/>
        <v>0</v>
      </c>
      <c r="C95" s="161"/>
      <c r="D95" s="127"/>
      <c r="E95" s="391"/>
      <c r="F95" s="392"/>
      <c r="G95" s="160"/>
      <c r="H95" s="120"/>
      <c r="I95" s="391"/>
      <c r="J95" s="392"/>
      <c r="K95" s="160"/>
      <c r="L95" s="120"/>
      <c r="M95" s="391"/>
      <c r="N95" s="392"/>
      <c r="O95" s="160"/>
      <c r="P95" s="120"/>
      <c r="Q95" s="391"/>
      <c r="R95" s="392"/>
      <c r="S95" s="160"/>
      <c r="T95" s="127"/>
      <c r="U95" s="524" t="s">
        <v>333</v>
      </c>
      <c r="V95" s="431" t="s">
        <v>244</v>
      </c>
    </row>
    <row r="96" spans="1:22" s="64" customFormat="1" ht="19" outlineLevel="1">
      <c r="A96" s="526"/>
      <c r="B96" s="136">
        <f t="shared" si="10"/>
        <v>0</v>
      </c>
      <c r="C96" s="161"/>
      <c r="D96" s="127"/>
      <c r="E96" s="391"/>
      <c r="F96" s="392"/>
      <c r="G96" s="160"/>
      <c r="H96" s="120"/>
      <c r="I96" s="391"/>
      <c r="J96" s="392"/>
      <c r="K96" s="160"/>
      <c r="L96" s="120"/>
      <c r="M96" s="391"/>
      <c r="N96" s="392"/>
      <c r="O96" s="160"/>
      <c r="P96" s="120"/>
      <c r="Q96" s="391"/>
      <c r="R96" s="392"/>
      <c r="S96" s="160"/>
      <c r="T96" s="127"/>
      <c r="U96" s="524" t="s">
        <v>333</v>
      </c>
      <c r="V96" s="431" t="s">
        <v>245</v>
      </c>
    </row>
    <row r="97" spans="1:24" s="55" customFormat="1" outlineLevel="1">
      <c r="A97" s="526"/>
      <c r="B97" s="136">
        <f t="shared" si="10"/>
        <v>0</v>
      </c>
      <c r="C97" s="161"/>
      <c r="D97" s="127"/>
      <c r="E97" s="391"/>
      <c r="F97" s="392"/>
      <c r="G97" s="159"/>
      <c r="H97" s="120"/>
      <c r="I97" s="391"/>
      <c r="J97" s="392"/>
      <c r="K97" s="159"/>
      <c r="L97" s="120"/>
      <c r="M97" s="391"/>
      <c r="N97" s="392"/>
      <c r="O97" s="159"/>
      <c r="P97" s="120"/>
      <c r="Q97" s="391"/>
      <c r="R97" s="392"/>
      <c r="S97" s="159"/>
      <c r="T97" s="127"/>
      <c r="U97" s="524" t="s">
        <v>333</v>
      </c>
      <c r="V97" s="431" t="s">
        <v>246</v>
      </c>
    </row>
    <row r="98" spans="1:24" s="55" customFormat="1" ht="17" outlineLevel="1" thickBot="1">
      <c r="A98" s="140" t="s">
        <v>450</v>
      </c>
      <c r="B98" s="136">
        <f t="shared" si="10"/>
        <v>0</v>
      </c>
      <c r="C98" s="161"/>
      <c r="D98" s="127"/>
      <c r="E98" s="391"/>
      <c r="F98" s="392"/>
      <c r="G98" s="160"/>
      <c r="H98" s="120"/>
      <c r="I98" s="391"/>
      <c r="J98" s="392"/>
      <c r="K98" s="160"/>
      <c r="L98" s="120"/>
      <c r="M98" s="391"/>
      <c r="N98" s="392"/>
      <c r="O98" s="160"/>
      <c r="P98" s="120"/>
      <c r="Q98" s="391"/>
      <c r="R98" s="392"/>
      <c r="S98" s="160"/>
      <c r="T98" s="127"/>
      <c r="U98" s="524" t="s">
        <v>333</v>
      </c>
      <c r="V98" s="431" t="s">
        <v>247</v>
      </c>
    </row>
    <row r="99" spans="1:24" s="64" customFormat="1" ht="19" outlineLevel="1">
      <c r="A99" s="135" t="s">
        <v>488</v>
      </c>
      <c r="B99" s="137">
        <f>SUM(E99:F99,I99:J99,M99:N99,Q99:R99)</f>
        <v>0</v>
      </c>
      <c r="C99" s="133"/>
      <c r="D99" s="124"/>
      <c r="E99" s="116">
        <f>SUM(E93:E98)</f>
        <v>0</v>
      </c>
      <c r="F99" s="116">
        <f>SUM(F93:F98)</f>
        <v>0</v>
      </c>
      <c r="G99" s="117"/>
      <c r="H99" s="120"/>
      <c r="I99" s="116">
        <f>SUM(I93:I98)</f>
        <v>0</v>
      </c>
      <c r="J99" s="116">
        <f>SUM(J93:J98)</f>
        <v>0</v>
      </c>
      <c r="K99" s="117"/>
      <c r="L99" s="120"/>
      <c r="M99" s="116">
        <f>SUM(M93:M98)</f>
        <v>0</v>
      </c>
      <c r="N99" s="116">
        <f>SUM(N93:N98)</f>
        <v>0</v>
      </c>
      <c r="O99" s="117"/>
      <c r="P99" s="120"/>
      <c r="Q99" s="116">
        <f>SUM(Q93:Q98)</f>
        <v>0</v>
      </c>
      <c r="R99" s="116">
        <f>SUM(R93:R98)</f>
        <v>0</v>
      </c>
      <c r="S99" s="117"/>
      <c r="T99" s="124"/>
      <c r="U99" s="116"/>
      <c r="V99" s="431" t="s">
        <v>248</v>
      </c>
    </row>
    <row r="100" spans="1:24" s="310" customFormat="1" ht="37" customHeight="1">
      <c r="A100" s="306" t="s">
        <v>271</v>
      </c>
      <c r="B100" s="307" t="s">
        <v>125</v>
      </c>
      <c r="C100" s="306" t="s">
        <v>2</v>
      </c>
      <c r="D100" s="321"/>
      <c r="E100" s="443" t="s">
        <v>3</v>
      </c>
      <c r="F100" s="443"/>
      <c r="G100" s="313" t="s">
        <v>2</v>
      </c>
      <c r="H100" s="322"/>
      <c r="I100" s="418" t="s">
        <v>0</v>
      </c>
      <c r="J100" s="418"/>
      <c r="K100" s="315" t="s">
        <v>2</v>
      </c>
      <c r="L100" s="322"/>
      <c r="M100" s="419" t="s">
        <v>1</v>
      </c>
      <c r="N100" s="419"/>
      <c r="O100" s="316" t="s">
        <v>2</v>
      </c>
      <c r="P100" s="323"/>
      <c r="Q100" s="420" t="s">
        <v>4</v>
      </c>
      <c r="R100" s="420"/>
      <c r="S100" s="318" t="s">
        <v>2</v>
      </c>
      <c r="T100" s="321"/>
      <c r="U100" s="319" t="s">
        <v>252</v>
      </c>
      <c r="V100" s="358"/>
      <c r="W100" s="311"/>
      <c r="X100" s="312"/>
    </row>
    <row r="101" spans="1:24" s="66" customFormat="1" ht="27" customHeight="1">
      <c r="A101" s="216" t="s">
        <v>268</v>
      </c>
      <c r="B101" s="210">
        <f>SUM(B81,B90,B99)</f>
        <v>0</v>
      </c>
      <c r="C101" s="217">
        <f>IFERROR(B101/B$72, 0)</f>
        <v>0</v>
      </c>
      <c r="D101" s="218"/>
      <c r="E101" s="455">
        <f>SUM(E81:F81,E90:F90,E99:F99)</f>
        <v>0</v>
      </c>
      <c r="F101" s="455"/>
      <c r="G101" s="209">
        <f>IFERROR(E101/E$72, 0)</f>
        <v>0</v>
      </c>
      <c r="H101" s="207"/>
      <c r="I101" s="455">
        <f>SUM(I81:J81,I90:J90,I99:J99)</f>
        <v>0</v>
      </c>
      <c r="J101" s="455"/>
      <c r="K101" s="209">
        <f>IFERROR(I101/I$72, 0)</f>
        <v>0</v>
      </c>
      <c r="L101" s="207"/>
      <c r="M101" s="455">
        <f>SUM(M81:N81,M90:N90,M99:N99)</f>
        <v>0</v>
      </c>
      <c r="N101" s="455"/>
      <c r="O101" s="209">
        <f>IFERROR(M101/M$72, 0)</f>
        <v>0</v>
      </c>
      <c r="P101" s="207"/>
      <c r="Q101" s="455">
        <f>SUM(Q81:R81,Q90:R90,Q99:R99)</f>
        <v>0</v>
      </c>
      <c r="R101" s="455"/>
      <c r="S101" s="209">
        <f>IFERROR(Q101/Q$72, 0)</f>
        <v>0</v>
      </c>
      <c r="T101" s="218"/>
      <c r="U101" s="353" t="str">
        <f>IF(OR(SUM(F81,F90,F99)&gt;F58,SUM(J81,J90,J99)&gt;J58,SUM(N81,N90,N99)&gt;N58,SUM(R81,R90,R99)&gt;R58),
"Synergetische Matching-Leistungen dürfen je Hochschule maximal den im Budget kalkulierten synergetischen Kosten entsprechen.",
"")</f>
        <v/>
      </c>
      <c r="V101" s="283" t="s">
        <v>255</v>
      </c>
      <c r="W101" s="63"/>
      <c r="X101" s="63"/>
    </row>
    <row r="102" spans="1:24" s="66" customFormat="1" ht="28" customHeight="1">
      <c r="A102" s="349" t="s">
        <v>143</v>
      </c>
      <c r="B102" s="350">
        <f>B72-B101</f>
        <v>0</v>
      </c>
      <c r="C102" s="351">
        <f>IFERROR(B102/B$72, 0)</f>
        <v>0</v>
      </c>
      <c r="D102" s="189"/>
      <c r="E102" s="457">
        <f>E72-E101</f>
        <v>0</v>
      </c>
      <c r="F102" s="457"/>
      <c r="G102" s="352">
        <f>IFERROR(E102/E$72, 0)</f>
        <v>0</v>
      </c>
      <c r="H102" s="203"/>
      <c r="I102" s="457">
        <f>I72-I101</f>
        <v>0</v>
      </c>
      <c r="J102" s="457"/>
      <c r="K102" s="352">
        <f>IFERROR(I102/I$72, 0)</f>
        <v>0</v>
      </c>
      <c r="L102" s="203"/>
      <c r="M102" s="457">
        <f>M72-M101</f>
        <v>0</v>
      </c>
      <c r="N102" s="457"/>
      <c r="O102" s="352">
        <f>IFERROR(M102/M$72, 0)</f>
        <v>0</v>
      </c>
      <c r="P102" s="203"/>
      <c r="Q102" s="457">
        <f>Q72-Q101</f>
        <v>0</v>
      </c>
      <c r="R102" s="457"/>
      <c r="S102" s="352">
        <f>IFERROR(Q102/Q$72, 0)</f>
        <v>0</v>
      </c>
      <c r="T102" s="120"/>
      <c r="U102" s="219"/>
      <c r="V102" s="286"/>
      <c r="W102" s="63"/>
      <c r="X102" s="63"/>
    </row>
    <row r="103" spans="1:24" s="51" customFormat="1">
      <c r="A103" s="49"/>
      <c r="C103" s="53"/>
      <c r="D103" s="49"/>
      <c r="E103" s="115"/>
      <c r="G103" s="52"/>
      <c r="H103" s="49"/>
      <c r="I103" s="115"/>
      <c r="K103" s="52"/>
      <c r="L103" s="49"/>
      <c r="M103" s="115"/>
      <c r="O103" s="52"/>
      <c r="P103" s="120"/>
      <c r="Q103" s="115"/>
      <c r="S103" s="49"/>
      <c r="T103" s="49"/>
      <c r="U103" s="49"/>
      <c r="V103" s="49"/>
      <c r="W103" s="49"/>
      <c r="X103" s="49"/>
    </row>
  </sheetData>
  <sheetProtection sheet="1" insertColumns="0" insertRows="0"/>
  <mergeCells count="144">
    <mergeCell ref="U13:U14"/>
    <mergeCell ref="E102:F102"/>
    <mergeCell ref="I102:J102"/>
    <mergeCell ref="M102:N102"/>
    <mergeCell ref="Q102:R102"/>
    <mergeCell ref="B11:C11"/>
    <mergeCell ref="Q13:S13"/>
    <mergeCell ref="B7:C7"/>
    <mergeCell ref="B8:C8"/>
    <mergeCell ref="B9:C9"/>
    <mergeCell ref="B10:C10"/>
    <mergeCell ref="I13:K13"/>
    <mergeCell ref="E13:G13"/>
    <mergeCell ref="I65:J65"/>
    <mergeCell ref="M65:N65"/>
    <mergeCell ref="Q65:R65"/>
    <mergeCell ref="Q72:R72"/>
    <mergeCell ref="M72:N72"/>
    <mergeCell ref="I72:J72"/>
    <mergeCell ref="Q71:R71"/>
    <mergeCell ref="Q66:R66"/>
    <mergeCell ref="M66:N66"/>
    <mergeCell ref="I66:J66"/>
    <mergeCell ref="Q69:R69"/>
    <mergeCell ref="Q68:R68"/>
    <mergeCell ref="E66:F66"/>
    <mergeCell ref="Q67:R67"/>
    <mergeCell ref="M67:N67"/>
    <mergeCell ref="I67:J67"/>
    <mergeCell ref="E67:F67"/>
    <mergeCell ref="E72:F72"/>
    <mergeCell ref="E101:F101"/>
    <mergeCell ref="E71:F71"/>
    <mergeCell ref="I71:J71"/>
    <mergeCell ref="M71:N71"/>
    <mergeCell ref="Q101:R101"/>
    <mergeCell ref="I101:J101"/>
    <mergeCell ref="M101:N101"/>
    <mergeCell ref="E69:F69"/>
    <mergeCell ref="I69:J69"/>
    <mergeCell ref="M69:N69"/>
    <mergeCell ref="E68:F68"/>
    <mergeCell ref="I68:J68"/>
    <mergeCell ref="M68:N68"/>
    <mergeCell ref="E73:F73"/>
    <mergeCell ref="I73:J73"/>
    <mergeCell ref="E70:F70"/>
    <mergeCell ref="I70:J70"/>
    <mergeCell ref="E100:F100"/>
    <mergeCell ref="J42:K42"/>
    <mergeCell ref="E59:F59"/>
    <mergeCell ref="I59:J59"/>
    <mergeCell ref="M59:N59"/>
    <mergeCell ref="E60:F60"/>
    <mergeCell ref="M60:N60"/>
    <mergeCell ref="I60:J60"/>
    <mergeCell ref="E65:F65"/>
    <mergeCell ref="E61:F61"/>
    <mergeCell ref="I61:J61"/>
    <mergeCell ref="M61:N61"/>
    <mergeCell ref="E63:F63"/>
    <mergeCell ref="I63:J63"/>
    <mergeCell ref="M63:N63"/>
    <mergeCell ref="E62:F62"/>
    <mergeCell ref="I62:J62"/>
    <mergeCell ref="J46:K46"/>
    <mergeCell ref="T5:U5"/>
    <mergeCell ref="V22:V28"/>
    <mergeCell ref="V32:V37"/>
    <mergeCell ref="V16:V18"/>
    <mergeCell ref="Q14:R14"/>
    <mergeCell ref="M13:O13"/>
    <mergeCell ref="E64:F64"/>
    <mergeCell ref="I64:J64"/>
    <mergeCell ref="M64:N64"/>
    <mergeCell ref="Q64:R64"/>
    <mergeCell ref="F40:G40"/>
    <mergeCell ref="F41:G41"/>
    <mergeCell ref="F42:G42"/>
    <mergeCell ref="F43:G43"/>
    <mergeCell ref="F45:G45"/>
    <mergeCell ref="F46:G46"/>
    <mergeCell ref="J40:K40"/>
    <mergeCell ref="J41:K41"/>
    <mergeCell ref="E14:F14"/>
    <mergeCell ref="I14:J14"/>
    <mergeCell ref="M14:N14"/>
    <mergeCell ref="Q59:R59"/>
    <mergeCell ref="Q60:R60"/>
    <mergeCell ref="Q63:R63"/>
    <mergeCell ref="N40:O40"/>
    <mergeCell ref="N41:O41"/>
    <mergeCell ref="N42:O42"/>
    <mergeCell ref="N43:O43"/>
    <mergeCell ref="N45:O45"/>
    <mergeCell ref="N46:O46"/>
    <mergeCell ref="V93:V99"/>
    <mergeCell ref="V69:V74"/>
    <mergeCell ref="V49:V56"/>
    <mergeCell ref="V41:V46"/>
    <mergeCell ref="M62:N62"/>
    <mergeCell ref="Q62:R62"/>
    <mergeCell ref="Q61:R61"/>
    <mergeCell ref="R46:S46"/>
    <mergeCell ref="M73:N73"/>
    <mergeCell ref="Q73:R73"/>
    <mergeCell ref="M70:N70"/>
    <mergeCell ref="Q70:R70"/>
    <mergeCell ref="J31:K31"/>
    <mergeCell ref="J32:K32"/>
    <mergeCell ref="J33:K33"/>
    <mergeCell ref="J34:K34"/>
    <mergeCell ref="J36:K36"/>
    <mergeCell ref="J37:K37"/>
    <mergeCell ref="N31:O31"/>
    <mergeCell ref="N32:O32"/>
    <mergeCell ref="N33:O33"/>
    <mergeCell ref="N34:O34"/>
    <mergeCell ref="N36:O36"/>
    <mergeCell ref="N37:O37"/>
    <mergeCell ref="I100:J100"/>
    <mergeCell ref="M100:N100"/>
    <mergeCell ref="Q100:R100"/>
    <mergeCell ref="B5:C5"/>
    <mergeCell ref="B6:C6"/>
    <mergeCell ref="R34:S34"/>
    <mergeCell ref="R36:S36"/>
    <mergeCell ref="R37:S37"/>
    <mergeCell ref="F31:G31"/>
    <mergeCell ref="F32:G32"/>
    <mergeCell ref="F33:G33"/>
    <mergeCell ref="F34:G34"/>
    <mergeCell ref="F36:G36"/>
    <mergeCell ref="F37:G37"/>
    <mergeCell ref="R31:S31"/>
    <mergeCell ref="R32:S32"/>
    <mergeCell ref="R33:S33"/>
    <mergeCell ref="R40:S40"/>
    <mergeCell ref="R41:S41"/>
    <mergeCell ref="R42:S42"/>
    <mergeCell ref="R43:S43"/>
    <mergeCell ref="R45:S45"/>
    <mergeCell ref="J43:K43"/>
    <mergeCell ref="J45:K45"/>
  </mergeCells>
  <conditionalFormatting sqref="A75:A79">
    <cfRule type="expression" dxfId="4" priority="71">
      <formula>OR($F75="SYN",$J75="SYN",$N75="SYN",$R75="SYN")</formula>
    </cfRule>
  </conditionalFormatting>
  <conditionalFormatting sqref="A84:A88">
    <cfRule type="expression" dxfId="3" priority="5">
      <formula>OR($F84="SYN",$J84="SYN",$N84="SYN",$R84="SYN")</formula>
    </cfRule>
  </conditionalFormatting>
  <conditionalFormatting sqref="A93:A97">
    <cfRule type="expression" dxfId="2" priority="3">
      <formula>OR($F93="SYN",$J93="SYN",$N93="SYN",$R93="SYN")</formula>
    </cfRule>
  </conditionalFormatting>
  <conditionalFormatting sqref="U58">
    <cfRule type="expression" dxfId="1" priority="6">
      <formula>OR(F58&gt;E58,J58&gt;I58,N58&gt;M58,R58&gt;Q58)</formula>
    </cfRule>
  </conditionalFormatting>
  <conditionalFormatting sqref="U101">
    <cfRule type="expression" dxfId="0" priority="209">
      <formula>OR(SUM(F81,F90,F99)&gt;F58,SUM(J81,J90,J99)&gt;J58,SUM(N81,N90,N99)&gt;N58,SUM(R81,R90,R99)&gt;R58)</formula>
    </cfRule>
  </conditionalFormatting>
  <hyperlinks>
    <hyperlink ref="A2" location="Wegleitung!A1" display="Detaillierte Erläuterungen zur Erfassung der Kosten, zur Abgrenzung von regulären und synergetischen Kosten sowie zur Projektfinanzierung finden sich in der Wegleitung." xr:uid="{4ED7D096-1910-1347-9D03-13AF9D2C5CDC}"/>
  </hyperlinks>
  <pageMargins left="0.7" right="0.7" top="0.78740157499999996" bottom="0.78740157499999996" header="0.3" footer="0.3"/>
  <pageSetup paperSize="9" scale="55" fitToHeight="0" orientation="landscape" r:id="rId1"/>
  <headerFooter>
    <oddFooter>&amp;R&amp;"Calibri,Standard"&amp;K000000last amendment: 17.05.2023 / ds
printed: &amp;D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48C54-93DC-F548-AA51-C4772118A05D}">
  <sheetPr>
    <tabColor theme="5" tint="0.79998168889431442"/>
    <pageSetUpPr fitToPage="1"/>
  </sheetPr>
  <dimension ref="A1:Q166"/>
  <sheetViews>
    <sheetView tabSelected="1" topLeftCell="A4" zoomScale="110" zoomScaleNormal="110" workbookViewId="0">
      <selection activeCell="A15" sqref="A1:XFD1048576"/>
    </sheetView>
  </sheetViews>
  <sheetFormatPr baseColWidth="10" defaultColWidth="10.83203125" defaultRowHeight="16"/>
  <cols>
    <col min="1" max="1" width="5.6640625" style="49" customWidth="1"/>
    <col min="2" max="2" width="19.6640625" style="49" customWidth="1"/>
    <col min="3" max="3" width="8.1640625" style="49" customWidth="1"/>
    <col min="4" max="4" width="21.6640625" style="49" customWidth="1"/>
    <col min="5" max="5" width="40.5" style="49" customWidth="1"/>
    <col min="6" max="6" width="27.1640625" style="49" customWidth="1"/>
    <col min="7" max="7" width="21.5" style="49" customWidth="1"/>
    <col min="8" max="8" width="11.5" style="49" customWidth="1"/>
    <col min="9" max="9" width="24.83203125" style="49" customWidth="1"/>
    <col min="10" max="10" width="33.33203125" style="49" customWidth="1"/>
    <col min="11" max="11" width="17" style="49" customWidth="1"/>
    <col min="12" max="12" width="74" style="49" customWidth="1"/>
    <col min="13" max="13" width="49.33203125" style="49" customWidth="1"/>
    <col min="14" max="14" width="5.6640625" style="49" customWidth="1"/>
    <col min="15" max="16384" width="10.83203125" style="49"/>
  </cols>
  <sheetData>
    <row r="1" spans="1:13">
      <c r="F1" s="146"/>
      <c r="G1" s="146"/>
      <c r="H1" s="146"/>
      <c r="I1" s="50"/>
      <c r="J1" s="50"/>
      <c r="K1" s="50"/>
      <c r="L1" s="50"/>
    </row>
    <row r="2" spans="1:13" ht="26">
      <c r="A2" s="511" t="s">
        <v>256</v>
      </c>
      <c r="B2" s="511"/>
      <c r="C2" s="511"/>
      <c r="D2" s="512"/>
      <c r="E2" s="147"/>
      <c r="I2" s="50"/>
      <c r="J2" s="50"/>
      <c r="K2" s="50"/>
      <c r="L2" s="50"/>
    </row>
    <row r="3" spans="1:13" ht="18">
      <c r="A3" s="505" t="s">
        <v>385</v>
      </c>
      <c r="B3" s="506"/>
      <c r="C3" s="506"/>
      <c r="D3" s="507"/>
      <c r="E3" s="287" cm="1">
        <f t="array" ref="E3:F3">'DIZH Budget Kalkulation'!B6:C6</f>
        <v>0</v>
      </c>
      <c r="F3" s="288">
        <v>0</v>
      </c>
      <c r="J3" s="50"/>
      <c r="K3" s="50"/>
      <c r="L3" s="50"/>
    </row>
    <row r="4" spans="1:13" ht="18">
      <c r="A4" s="508" t="s">
        <v>134</v>
      </c>
      <c r="B4" s="509"/>
      <c r="C4" s="509"/>
      <c r="D4" s="510"/>
      <c r="E4" s="287" cm="1">
        <f t="array" ref="E4:F4">'DIZH Budget Kalkulation'!B7:C7</f>
        <v>0</v>
      </c>
      <c r="F4" s="289">
        <v>0</v>
      </c>
      <c r="G4" s="146"/>
      <c r="H4" s="146"/>
      <c r="I4" s="60"/>
      <c r="J4" s="50"/>
      <c r="K4" s="50"/>
      <c r="L4" s="50"/>
    </row>
    <row r="5" spans="1:13" ht="18">
      <c r="A5" s="513" t="s">
        <v>135</v>
      </c>
      <c r="B5" s="514"/>
      <c r="C5" s="514"/>
      <c r="D5" s="515"/>
      <c r="E5" s="287" cm="1">
        <f t="array" ref="E5:F5">'DIZH Budget Kalkulation'!B8:C8</f>
        <v>0</v>
      </c>
      <c r="F5" s="288">
        <v>0</v>
      </c>
      <c r="J5" s="50"/>
      <c r="K5" s="50"/>
      <c r="L5" s="50"/>
    </row>
    <row r="6" spans="1:13" ht="18">
      <c r="A6" s="516" t="s">
        <v>136</v>
      </c>
      <c r="B6" s="517"/>
      <c r="C6" s="517"/>
      <c r="D6" s="518"/>
      <c r="E6" s="290" cm="1">
        <f t="array" ref="E6:F6">'DIZH Budget Kalkulation'!B9:C9</f>
        <v>0</v>
      </c>
      <c r="F6" s="289">
        <v>0</v>
      </c>
      <c r="G6" s="60"/>
      <c r="H6" s="60"/>
      <c r="I6" s="60"/>
      <c r="J6" s="50"/>
      <c r="K6" s="50"/>
      <c r="L6" s="50"/>
    </row>
    <row r="7" spans="1:13" ht="18">
      <c r="A7" s="508" t="s">
        <v>137</v>
      </c>
      <c r="B7" s="509"/>
      <c r="C7" s="509"/>
      <c r="D7" s="510"/>
      <c r="E7" s="287" cm="1">
        <f t="array" ref="E7:F7">'DIZH Budget Kalkulation'!B10:C10</f>
        <v>0</v>
      </c>
      <c r="F7" s="288">
        <v>0</v>
      </c>
      <c r="J7" s="50"/>
      <c r="K7" s="50"/>
      <c r="L7" s="50"/>
    </row>
    <row r="8" spans="1:13" ht="18">
      <c r="A8" s="502" t="s">
        <v>384</v>
      </c>
      <c r="B8" s="503"/>
      <c r="C8" s="503"/>
      <c r="D8" s="504"/>
      <c r="E8" s="290" cm="1">
        <f t="array" ref="E8:F8">'DIZH Budget Kalkulation'!B11:C11</f>
        <v>0</v>
      </c>
      <c r="F8" s="289">
        <v>0</v>
      </c>
      <c r="G8" s="60"/>
      <c r="H8" s="60"/>
      <c r="I8" s="60"/>
      <c r="J8" s="50"/>
      <c r="K8" s="50"/>
      <c r="L8" s="50"/>
    </row>
    <row r="9" spans="1:13" ht="31" customHeight="1">
      <c r="A9" s="221" t="s">
        <v>334</v>
      </c>
      <c r="B9" s="221"/>
      <c r="C9" s="221"/>
      <c r="D9" s="221"/>
      <c r="E9" s="220"/>
      <c r="F9" s="60"/>
      <c r="G9" s="60"/>
      <c r="H9" s="60"/>
      <c r="I9" s="60"/>
      <c r="J9" s="50"/>
      <c r="K9" s="50"/>
      <c r="L9" s="50"/>
    </row>
    <row r="10" spans="1:13" ht="18" customHeight="1">
      <c r="A10" s="284"/>
      <c r="B10" s="221"/>
      <c r="C10" s="221"/>
      <c r="D10" s="221"/>
      <c r="E10" s="146"/>
      <c r="F10" s="60"/>
      <c r="G10" s="60"/>
      <c r="H10" s="60"/>
      <c r="I10" s="60"/>
      <c r="J10" s="50"/>
      <c r="K10" s="50"/>
      <c r="L10" s="50"/>
    </row>
    <row r="11" spans="1:13">
      <c r="B11" s="98" t="s">
        <v>92</v>
      </c>
      <c r="C11" s="98"/>
      <c r="D11" s="98"/>
      <c r="F11" s="285"/>
      <c r="K11" s="60"/>
      <c r="L11" s="60"/>
      <c r="M11" s="60"/>
    </row>
    <row r="12" spans="1:13" s="60" customFormat="1" ht="16" customHeight="1">
      <c r="B12" s="111" t="s">
        <v>93</v>
      </c>
      <c r="D12" s="49"/>
    </row>
    <row r="13" spans="1:13" s="60" customFormat="1" ht="16" customHeight="1">
      <c r="B13" s="96" t="s">
        <v>94</v>
      </c>
      <c r="D13" s="49"/>
    </row>
    <row r="14" spans="1:13" s="60" customFormat="1">
      <c r="B14" s="96" t="s">
        <v>95</v>
      </c>
      <c r="D14" s="49"/>
    </row>
    <row r="15" spans="1:13" s="60" customFormat="1">
      <c r="B15" s="96" t="s">
        <v>96</v>
      </c>
      <c r="D15" s="49"/>
    </row>
    <row r="16" spans="1:13" s="60" customFormat="1" ht="15" customHeight="1" thickBot="1">
      <c r="C16" s="96"/>
      <c r="D16" s="49"/>
    </row>
    <row r="17" spans="1:17" ht="23" customHeight="1" thickTop="1" thickBot="1">
      <c r="A17" s="499" t="s">
        <v>440</v>
      </c>
      <c r="B17" s="487" t="s">
        <v>110</v>
      </c>
      <c r="C17" s="222" t="s">
        <v>3</v>
      </c>
      <c r="D17" s="222" t="s">
        <v>113</v>
      </c>
      <c r="E17" s="222"/>
      <c r="F17" s="222"/>
      <c r="G17" s="222"/>
      <c r="H17" s="105"/>
      <c r="I17" s="105"/>
      <c r="J17" s="105"/>
      <c r="K17" s="520"/>
      <c r="L17" s="520"/>
      <c r="M17" s="520"/>
      <c r="N17" s="499"/>
    </row>
    <row r="18" spans="1:17" s="81" customFormat="1" ht="48" customHeight="1" thickTop="1">
      <c r="A18" s="499"/>
      <c r="B18" s="487"/>
      <c r="C18" s="110" t="s">
        <v>8</v>
      </c>
      <c r="D18" s="110" t="s">
        <v>9</v>
      </c>
      <c r="E18" s="110" t="s">
        <v>443</v>
      </c>
      <c r="F18" s="223" t="s">
        <v>90</v>
      </c>
      <c r="G18" s="224" t="s">
        <v>393</v>
      </c>
      <c r="H18" s="224" t="s">
        <v>91</v>
      </c>
      <c r="I18" s="224" t="s">
        <v>394</v>
      </c>
      <c r="J18" s="224" t="s">
        <v>395</v>
      </c>
      <c r="K18" s="474"/>
      <c r="L18" s="475"/>
      <c r="M18" s="475"/>
      <c r="N18" s="499"/>
    </row>
    <row r="19" spans="1:17" s="60" customFormat="1">
      <c r="A19" s="499"/>
      <c r="B19" s="487"/>
      <c r="C19" s="106" t="s">
        <v>3</v>
      </c>
      <c r="D19" s="99"/>
      <c r="E19" s="100"/>
      <c r="F19" s="99"/>
      <c r="G19" s="101"/>
      <c r="H19" s="99"/>
      <c r="I19" s="382">
        <f>IFERROR(VLOOKUP(E19,UZH_Personal_2026!A$4:L$12, 5,FALSE),)</f>
        <v>0</v>
      </c>
      <c r="J19" s="382">
        <f t="shared" ref="J19:J31" si="0">I19*G19*H19/12</f>
        <v>0</v>
      </c>
      <c r="K19" s="469" t="s">
        <v>347</v>
      </c>
      <c r="L19" s="470"/>
      <c r="M19" s="470"/>
      <c r="N19" s="499"/>
    </row>
    <row r="20" spans="1:17" s="60" customFormat="1">
      <c r="A20" s="499"/>
      <c r="B20" s="487"/>
      <c r="C20" s="106" t="s">
        <v>3</v>
      </c>
      <c r="D20" s="99"/>
      <c r="E20" s="100"/>
      <c r="F20" s="99"/>
      <c r="G20" s="101"/>
      <c r="H20" s="99"/>
      <c r="I20" s="382">
        <f>IFERROR(VLOOKUP(E20,UZH_Personal_2026!A$4:L$12, 5,FALSE),)</f>
        <v>0</v>
      </c>
      <c r="J20" s="382">
        <f t="shared" si="0"/>
        <v>0</v>
      </c>
      <c r="K20" s="469"/>
      <c r="L20" s="470"/>
      <c r="M20" s="470"/>
      <c r="N20" s="499"/>
    </row>
    <row r="21" spans="1:17" s="60" customFormat="1">
      <c r="A21" s="499"/>
      <c r="B21" s="487"/>
      <c r="C21" s="106" t="s">
        <v>3</v>
      </c>
      <c r="D21" s="99"/>
      <c r="E21" s="100"/>
      <c r="F21" s="99"/>
      <c r="G21" s="101"/>
      <c r="H21" s="99"/>
      <c r="I21" s="382">
        <f>IFERROR(VLOOKUP(E21,UZH_Personal_2026!A$4:L$12, 5,FALSE),)</f>
        <v>0</v>
      </c>
      <c r="J21" s="382">
        <f t="shared" ref="J21:J22" si="1">I21*G21*H21/12</f>
        <v>0</v>
      </c>
      <c r="K21" s="469"/>
      <c r="L21" s="470"/>
      <c r="M21" s="470"/>
      <c r="N21" s="499"/>
    </row>
    <row r="22" spans="1:17" s="60" customFormat="1">
      <c r="A22" s="499"/>
      <c r="B22" s="487"/>
      <c r="C22" s="106" t="s">
        <v>3</v>
      </c>
      <c r="D22" s="99"/>
      <c r="E22" s="100"/>
      <c r="F22" s="99"/>
      <c r="G22" s="101"/>
      <c r="H22" s="99"/>
      <c r="I22" s="382">
        <f>IFERROR(VLOOKUP(E22,UZH_Personal_2026!A$4:L$12, 5,FALSE),)</f>
        <v>0</v>
      </c>
      <c r="J22" s="382">
        <f t="shared" si="1"/>
        <v>0</v>
      </c>
      <c r="K22" s="469"/>
      <c r="L22" s="470"/>
      <c r="M22" s="470"/>
      <c r="N22" s="499"/>
    </row>
    <row r="23" spans="1:17" s="60" customFormat="1">
      <c r="A23" s="499"/>
      <c r="B23" s="487"/>
      <c r="C23" s="106" t="s">
        <v>3</v>
      </c>
      <c r="D23" s="99"/>
      <c r="E23" s="100"/>
      <c r="F23" s="99"/>
      <c r="G23" s="101"/>
      <c r="H23" s="99"/>
      <c r="I23" s="382">
        <f>IFERROR(VLOOKUP(E23,UZH_Personal_2026!A$4:L$12, 5,FALSE),)</f>
        <v>0</v>
      </c>
      <c r="J23" s="382">
        <f t="shared" si="0"/>
        <v>0</v>
      </c>
      <c r="K23" s="469"/>
      <c r="L23" s="470"/>
      <c r="M23" s="470"/>
      <c r="N23" s="499"/>
    </row>
    <row r="24" spans="1:17" s="60" customFormat="1">
      <c r="A24" s="499"/>
      <c r="B24" s="487"/>
      <c r="C24" s="106" t="s">
        <v>3</v>
      </c>
      <c r="D24" s="99"/>
      <c r="E24" s="100"/>
      <c r="F24" s="99"/>
      <c r="G24" s="101"/>
      <c r="H24" s="99"/>
      <c r="I24" s="382">
        <f>IFERROR(VLOOKUP(E24,UZH_Personal_2026!A$4:L$12, 5,FALSE),)</f>
        <v>0</v>
      </c>
      <c r="J24" s="382">
        <f t="shared" si="0"/>
        <v>0</v>
      </c>
      <c r="K24" s="469"/>
      <c r="L24" s="470"/>
      <c r="M24" s="470"/>
      <c r="N24" s="499"/>
      <c r="P24" s="104"/>
    </row>
    <row r="25" spans="1:17" s="60" customFormat="1">
      <c r="A25" s="499"/>
      <c r="B25" s="487"/>
      <c r="C25" s="106" t="s">
        <v>3</v>
      </c>
      <c r="D25" s="99"/>
      <c r="E25" s="100"/>
      <c r="F25" s="99"/>
      <c r="G25" s="101"/>
      <c r="H25" s="99"/>
      <c r="I25" s="382">
        <f>IFERROR(VLOOKUP(E25,UZH_Personal_2026!A$4:L$12, 5,FALSE),)</f>
        <v>0</v>
      </c>
      <c r="J25" s="382">
        <f t="shared" si="0"/>
        <v>0</v>
      </c>
      <c r="K25" s="469"/>
      <c r="L25" s="470"/>
      <c r="M25" s="470"/>
      <c r="N25" s="499"/>
      <c r="P25" s="104"/>
    </row>
    <row r="26" spans="1:17" s="60" customFormat="1">
      <c r="A26" s="499"/>
      <c r="B26" s="487"/>
      <c r="C26" s="106" t="s">
        <v>3</v>
      </c>
      <c r="D26" s="99"/>
      <c r="E26" s="100"/>
      <c r="F26" s="99"/>
      <c r="G26" s="101"/>
      <c r="H26" s="99"/>
      <c r="I26" s="382">
        <f>IFERROR(VLOOKUP(E26,UZH_Personal_2026!A$4:L$12, 5,FALSE),)</f>
        <v>0</v>
      </c>
      <c r="J26" s="382">
        <f t="shared" si="0"/>
        <v>0</v>
      </c>
      <c r="K26" s="469"/>
      <c r="L26" s="470"/>
      <c r="M26" s="470"/>
      <c r="N26" s="499"/>
      <c r="P26" s="104"/>
      <c r="Q26" s="104"/>
    </row>
    <row r="27" spans="1:17" s="60" customFormat="1">
      <c r="A27" s="499"/>
      <c r="B27" s="487"/>
      <c r="C27" s="106" t="s">
        <v>3</v>
      </c>
      <c r="D27" s="99"/>
      <c r="E27" s="103"/>
      <c r="F27" s="99"/>
      <c r="G27" s="101"/>
      <c r="H27" s="99"/>
      <c r="I27" s="383"/>
      <c r="J27" s="382">
        <f t="shared" si="0"/>
        <v>0</v>
      </c>
      <c r="K27" s="469" t="s">
        <v>97</v>
      </c>
      <c r="L27" s="470"/>
      <c r="M27" s="470"/>
      <c r="N27" s="499"/>
      <c r="P27" s="104"/>
      <c r="Q27" s="104"/>
    </row>
    <row r="28" spans="1:17" s="60" customFormat="1">
      <c r="A28" s="499"/>
      <c r="B28" s="487"/>
      <c r="C28" s="106" t="s">
        <v>3</v>
      </c>
      <c r="D28" s="99"/>
      <c r="E28" s="103"/>
      <c r="F28" s="99"/>
      <c r="G28" s="101"/>
      <c r="H28" s="99"/>
      <c r="I28" s="383"/>
      <c r="J28" s="382">
        <f>I28*G28*H28/12</f>
        <v>0</v>
      </c>
      <c r="K28" s="469"/>
      <c r="L28" s="470"/>
      <c r="M28" s="470"/>
      <c r="N28" s="499"/>
      <c r="P28" s="104"/>
      <c r="Q28" s="104"/>
    </row>
    <row r="29" spans="1:17" s="60" customFormat="1">
      <c r="A29" s="499"/>
      <c r="B29" s="487"/>
      <c r="C29" s="106" t="s">
        <v>3</v>
      </c>
      <c r="D29" s="99"/>
      <c r="E29" s="103"/>
      <c r="F29" s="99"/>
      <c r="G29" s="101"/>
      <c r="H29" s="99"/>
      <c r="I29" s="383"/>
      <c r="J29" s="382">
        <f t="shared" si="0"/>
        <v>0</v>
      </c>
      <c r="K29" s="469"/>
      <c r="L29" s="470"/>
      <c r="M29" s="470"/>
      <c r="N29" s="499"/>
      <c r="P29" s="104"/>
      <c r="Q29" s="104"/>
    </row>
    <row r="30" spans="1:17" s="60" customFormat="1">
      <c r="A30" s="499"/>
      <c r="B30" s="487"/>
      <c r="C30" s="106" t="s">
        <v>3</v>
      </c>
      <c r="D30" s="99"/>
      <c r="E30" s="103"/>
      <c r="F30" s="99"/>
      <c r="G30" s="101"/>
      <c r="H30" s="99"/>
      <c r="I30" s="383"/>
      <c r="J30" s="382">
        <f>I30*G30*H30/12</f>
        <v>0</v>
      </c>
      <c r="K30" s="469"/>
      <c r="L30" s="470"/>
      <c r="M30" s="470"/>
      <c r="N30" s="499"/>
      <c r="P30" s="104"/>
      <c r="Q30" s="104"/>
    </row>
    <row r="31" spans="1:17" s="60" customFormat="1">
      <c r="A31" s="499"/>
      <c r="B31" s="487"/>
      <c r="C31" s="106" t="s">
        <v>3</v>
      </c>
      <c r="D31" s="99"/>
      <c r="E31" s="103"/>
      <c r="F31" s="99"/>
      <c r="G31" s="101"/>
      <c r="H31" s="99"/>
      <c r="I31" s="383"/>
      <c r="J31" s="382">
        <f t="shared" si="0"/>
        <v>0</v>
      </c>
      <c r="K31" s="469"/>
      <c r="L31" s="470"/>
      <c r="M31" s="470"/>
      <c r="N31" s="499"/>
      <c r="P31" s="104"/>
      <c r="Q31" s="104"/>
    </row>
    <row r="32" spans="1:17" s="60" customFormat="1" ht="15" customHeight="1">
      <c r="A32" s="499"/>
      <c r="B32" s="487"/>
      <c r="C32" s="378" t="s">
        <v>450</v>
      </c>
      <c r="K32" s="469"/>
      <c r="L32" s="470"/>
      <c r="M32" s="470"/>
      <c r="N32" s="499"/>
      <c r="P32" s="104"/>
      <c r="Q32" s="104"/>
    </row>
    <row r="33" spans="1:17" s="64" customFormat="1" ht="19">
      <c r="A33" s="499"/>
      <c r="B33" s="487"/>
      <c r="C33" s="226" t="s">
        <v>337</v>
      </c>
      <c r="D33" s="227"/>
      <c r="E33" s="226"/>
      <c r="F33" s="226"/>
      <c r="G33" s="227"/>
      <c r="H33" s="226"/>
      <c r="I33" s="228"/>
      <c r="J33" s="228">
        <f>SUM(J9:J32)</f>
        <v>0</v>
      </c>
      <c r="K33" s="471"/>
      <c r="L33" s="472"/>
      <c r="M33" s="473"/>
      <c r="N33" s="499"/>
      <c r="P33" s="104"/>
      <c r="Q33" s="104"/>
    </row>
    <row r="34" spans="1:17" s="60" customFormat="1" ht="7" customHeight="1">
      <c r="A34" s="499"/>
      <c r="B34" s="97"/>
      <c r="C34" s="107"/>
      <c r="D34" s="108"/>
      <c r="E34" s="108"/>
      <c r="F34" s="108"/>
      <c r="G34" s="109"/>
      <c r="H34" s="109"/>
      <c r="I34" s="109"/>
      <c r="J34" s="109"/>
      <c r="K34" s="86"/>
      <c r="L34" s="87"/>
      <c r="M34" s="81"/>
      <c r="N34" s="499"/>
      <c r="P34" s="104"/>
      <c r="Q34" s="104"/>
    </row>
    <row r="35" spans="1:17" s="60" customFormat="1" ht="18" customHeight="1">
      <c r="A35" s="499"/>
      <c r="B35" s="489" t="s">
        <v>335</v>
      </c>
      <c r="C35" s="229" t="s">
        <v>3</v>
      </c>
      <c r="D35" s="229" t="s">
        <v>446</v>
      </c>
      <c r="E35" s="229"/>
      <c r="F35" s="229"/>
      <c r="G35" s="229"/>
      <c r="H35" s="230"/>
      <c r="I35" s="230"/>
      <c r="J35" s="230"/>
      <c r="K35" s="476"/>
      <c r="L35" s="477"/>
      <c r="M35" s="477"/>
      <c r="N35" s="499"/>
      <c r="P35" s="104"/>
      <c r="Q35" s="104"/>
    </row>
    <row r="36" spans="1:17" s="60" customFormat="1" ht="55" customHeight="1">
      <c r="A36" s="499"/>
      <c r="B36" s="489"/>
      <c r="C36" s="110" t="s">
        <v>8</v>
      </c>
      <c r="D36" s="110" t="s">
        <v>9</v>
      </c>
      <c r="E36" s="110" t="s">
        <v>443</v>
      </c>
      <c r="F36" s="223" t="s">
        <v>90</v>
      </c>
      <c r="G36" s="224" t="s">
        <v>393</v>
      </c>
      <c r="H36" s="224" t="s">
        <v>91</v>
      </c>
      <c r="I36" s="224" t="s">
        <v>394</v>
      </c>
      <c r="J36" s="224" t="s">
        <v>445</v>
      </c>
      <c r="K36" s="225" t="s">
        <v>105</v>
      </c>
      <c r="L36" s="413" t="s">
        <v>336</v>
      </c>
      <c r="M36" s="368"/>
      <c r="N36" s="499"/>
      <c r="P36" s="104"/>
      <c r="Q36" s="104"/>
    </row>
    <row r="37" spans="1:17" s="60" customFormat="1" ht="16" customHeight="1">
      <c r="A37" s="499"/>
      <c r="B37" s="489"/>
      <c r="C37" s="106" t="s">
        <v>3</v>
      </c>
      <c r="D37" s="99"/>
      <c r="E37" s="100"/>
      <c r="F37" s="99"/>
      <c r="G37" s="101"/>
      <c r="H37" s="99"/>
      <c r="I37" s="382">
        <f>IFERROR(VLOOKUP(E37,UZH_Personal_2026!A$4:L$12, 5,FALSE),)</f>
        <v>0</v>
      </c>
      <c r="J37" s="382">
        <f t="shared" ref="J37:J43" si="2">I37*G37*H37/12</f>
        <v>0</v>
      </c>
      <c r="K37" s="530"/>
      <c r="L37" s="531" t="s">
        <v>438</v>
      </c>
      <c r="M37" s="532" t="s">
        <v>347</v>
      </c>
      <c r="N37" s="499"/>
      <c r="Q37" s="104"/>
    </row>
    <row r="38" spans="1:17" s="60" customFormat="1" ht="16" customHeight="1">
      <c r="A38" s="499"/>
      <c r="B38" s="489"/>
      <c r="C38" s="106" t="s">
        <v>3</v>
      </c>
      <c r="D38" s="99"/>
      <c r="E38" s="100"/>
      <c r="F38" s="99"/>
      <c r="G38" s="101"/>
      <c r="H38" s="99"/>
      <c r="I38" s="382">
        <f>IFERROR(VLOOKUP(E38,UZH_Personal_2026!A$4:L$12, 5,FALSE),)</f>
        <v>0</v>
      </c>
      <c r="J38" s="382">
        <f t="shared" si="2"/>
        <v>0</v>
      </c>
      <c r="K38" s="533"/>
      <c r="L38" s="531" t="s">
        <v>438</v>
      </c>
      <c r="M38" s="532"/>
      <c r="N38" s="499"/>
      <c r="Q38" s="104"/>
    </row>
    <row r="39" spans="1:17" s="60" customFormat="1" ht="16" customHeight="1">
      <c r="A39" s="499"/>
      <c r="B39" s="489"/>
      <c r="C39" s="106" t="s">
        <v>3</v>
      </c>
      <c r="D39" s="99"/>
      <c r="E39" s="100"/>
      <c r="F39" s="99"/>
      <c r="G39" s="101"/>
      <c r="H39" s="99"/>
      <c r="I39" s="382">
        <f>IFERROR(VLOOKUP(E39,UZH_Personal_2026!A$4:L$12, 5,FALSE),)</f>
        <v>0</v>
      </c>
      <c r="J39" s="382">
        <f t="shared" si="2"/>
        <v>0</v>
      </c>
      <c r="K39" s="533"/>
      <c r="L39" s="531" t="s">
        <v>438</v>
      </c>
      <c r="M39" s="532"/>
      <c r="N39" s="499"/>
    </row>
    <row r="40" spans="1:17" s="60" customFormat="1" ht="16" customHeight="1">
      <c r="A40" s="499"/>
      <c r="B40" s="489"/>
      <c r="C40" s="106" t="s">
        <v>3</v>
      </c>
      <c r="D40" s="99"/>
      <c r="E40" s="100"/>
      <c r="F40" s="99"/>
      <c r="G40" s="101"/>
      <c r="H40" s="99"/>
      <c r="I40" s="382">
        <f>IFERROR(VLOOKUP(E40,UZH_Personal_2026!A$4:L$12, 5,FALSE),)</f>
        <v>0</v>
      </c>
      <c r="J40" s="382">
        <f t="shared" ref="J40" si="3">I40*G40*H40/12</f>
        <v>0</v>
      </c>
      <c r="K40" s="533"/>
      <c r="L40" s="531" t="s">
        <v>438</v>
      </c>
      <c r="M40" s="532"/>
      <c r="N40" s="499"/>
    </row>
    <row r="41" spans="1:17" s="60" customFormat="1" ht="16" customHeight="1">
      <c r="A41" s="499"/>
      <c r="B41" s="489"/>
      <c r="C41" s="106" t="s">
        <v>3</v>
      </c>
      <c r="D41" s="99"/>
      <c r="E41" s="103"/>
      <c r="F41" s="99"/>
      <c r="G41" s="101"/>
      <c r="H41" s="99"/>
      <c r="I41" s="383">
        <f>IFERROR(VLOOKUP(E41,UZH_Personal_2026!A$4:L$12, 5,FALSE),)</f>
        <v>0</v>
      </c>
      <c r="J41" s="382">
        <f>I41*G41*H41/12</f>
        <v>0</v>
      </c>
      <c r="K41" s="533"/>
      <c r="L41" s="531" t="s">
        <v>438</v>
      </c>
      <c r="M41" s="532" t="s">
        <v>97</v>
      </c>
      <c r="N41" s="499"/>
      <c r="O41" s="104"/>
    </row>
    <row r="42" spans="1:17" s="60" customFormat="1" ht="16" customHeight="1">
      <c r="A42" s="499"/>
      <c r="B42" s="489"/>
      <c r="C42" s="106" t="s">
        <v>3</v>
      </c>
      <c r="D42" s="99"/>
      <c r="E42" s="103"/>
      <c r="F42" s="99"/>
      <c r="G42" s="101"/>
      <c r="H42" s="99"/>
      <c r="I42" s="383">
        <f>IFERROR(VLOOKUP(E42,UZH_Personal_2026!A$4:L$12, 5,FALSE),)</f>
        <v>0</v>
      </c>
      <c r="J42" s="382">
        <f t="shared" ref="J42" si="4">I42*G42*H42/12</f>
        <v>0</v>
      </c>
      <c r="K42" s="533"/>
      <c r="L42" s="531" t="s">
        <v>438</v>
      </c>
      <c r="M42" s="532"/>
      <c r="N42" s="499"/>
      <c r="O42" s="104"/>
    </row>
    <row r="43" spans="1:17" s="60" customFormat="1" ht="16" customHeight="1">
      <c r="A43" s="499"/>
      <c r="B43" s="489"/>
      <c r="C43" s="106" t="s">
        <v>3</v>
      </c>
      <c r="D43" s="99"/>
      <c r="E43" s="103"/>
      <c r="F43" s="99"/>
      <c r="G43" s="101"/>
      <c r="H43" s="99"/>
      <c r="I43" s="383">
        <f>IFERROR(VLOOKUP(E43,UZH_Personal_2026!A$4:L$12, 5,FALSE),)</f>
        <v>0</v>
      </c>
      <c r="J43" s="382">
        <f t="shared" si="2"/>
        <v>0</v>
      </c>
      <c r="K43" s="533"/>
      <c r="L43" s="531" t="s">
        <v>438</v>
      </c>
      <c r="M43" s="532"/>
      <c r="N43" s="499"/>
      <c r="O43" s="104"/>
    </row>
    <row r="44" spans="1:17" s="60" customFormat="1">
      <c r="A44" s="499"/>
      <c r="B44" s="489"/>
      <c r="C44" s="378" t="s">
        <v>450</v>
      </c>
      <c r="D44" s="384"/>
      <c r="E44" s="384"/>
      <c r="F44" s="384"/>
      <c r="G44" s="384"/>
      <c r="H44" s="384"/>
      <c r="I44" s="385"/>
      <c r="K44" s="533"/>
      <c r="L44" s="534"/>
      <c r="M44" s="535"/>
      <c r="N44" s="499"/>
      <c r="O44" s="104"/>
    </row>
    <row r="45" spans="1:17" s="64" customFormat="1" ht="19">
      <c r="A45" s="499"/>
      <c r="B45" s="489"/>
      <c r="C45" s="231" t="s">
        <v>447</v>
      </c>
      <c r="D45" s="232"/>
      <c r="E45" s="231"/>
      <c r="F45" s="231"/>
      <c r="G45" s="232"/>
      <c r="H45" s="231"/>
      <c r="I45" s="233"/>
      <c r="J45" s="233">
        <f>SUM(J37:J43)</f>
        <v>0</v>
      </c>
      <c r="K45" s="231"/>
      <c r="L45" s="414"/>
      <c r="M45" s="367"/>
      <c r="N45" s="499"/>
      <c r="O45" s="104"/>
    </row>
    <row r="46" spans="1:17" s="60" customFormat="1" ht="11" customHeight="1">
      <c r="A46" s="499"/>
      <c r="B46" s="148"/>
      <c r="C46" s="150"/>
      <c r="D46" s="150"/>
      <c r="E46" s="150"/>
      <c r="F46" s="151"/>
      <c r="G46" s="148"/>
      <c r="H46" s="148"/>
      <c r="I46" s="148"/>
      <c r="J46" s="148"/>
      <c r="K46" s="148"/>
      <c r="L46" s="148"/>
      <c r="M46" s="366"/>
      <c r="N46" s="499"/>
      <c r="O46" s="104"/>
    </row>
    <row r="47" spans="1:17" s="64" customFormat="1" ht="21">
      <c r="A47" s="499"/>
      <c r="B47" s="149" t="s">
        <v>125</v>
      </c>
      <c r="C47" s="234" t="s">
        <v>114</v>
      </c>
      <c r="D47" s="235"/>
      <c r="E47" s="235"/>
      <c r="F47" s="236"/>
      <c r="G47" s="237"/>
      <c r="H47" s="237"/>
      <c r="I47" s="238"/>
      <c r="J47" s="238">
        <f>J33+J45</f>
        <v>0</v>
      </c>
      <c r="K47" s="238"/>
      <c r="L47" s="238"/>
      <c r="M47" s="239"/>
      <c r="N47" s="499"/>
      <c r="O47" s="104"/>
    </row>
    <row r="48" spans="1:17" ht="17" thickBot="1">
      <c r="O48" s="104"/>
    </row>
    <row r="49" spans="1:16" ht="20" customHeight="1" thickTop="1" thickBot="1">
      <c r="A49" s="490" t="s">
        <v>439</v>
      </c>
      <c r="B49" s="487" t="s">
        <v>110</v>
      </c>
      <c r="C49" s="400" t="s">
        <v>0</v>
      </c>
      <c r="D49" s="400" t="s">
        <v>106</v>
      </c>
      <c r="E49" s="400"/>
      <c r="F49" s="400"/>
      <c r="G49" s="400"/>
      <c r="H49" s="401"/>
      <c r="I49" s="401"/>
      <c r="J49" s="401"/>
      <c r="K49" s="519"/>
      <c r="L49" s="519"/>
      <c r="M49" s="519"/>
      <c r="N49" s="490"/>
      <c r="O49" s="104"/>
    </row>
    <row r="50" spans="1:16" s="81" customFormat="1" ht="44" customHeight="1" thickTop="1">
      <c r="A50" s="490"/>
      <c r="B50" s="487"/>
      <c r="C50" s="110" t="s">
        <v>8</v>
      </c>
      <c r="D50" s="110" t="s">
        <v>9</v>
      </c>
      <c r="E50" s="110" t="s">
        <v>443</v>
      </c>
      <c r="F50" s="223" t="s">
        <v>90</v>
      </c>
      <c r="G50" s="491" t="s">
        <v>448</v>
      </c>
      <c r="H50" s="492"/>
      <c r="I50" s="240" t="s">
        <v>396</v>
      </c>
      <c r="J50" s="224" t="s">
        <v>444</v>
      </c>
      <c r="K50" s="474"/>
      <c r="L50" s="475"/>
      <c r="M50" s="475"/>
      <c r="N50" s="490"/>
      <c r="O50" s="104"/>
    </row>
    <row r="51" spans="1:16" s="60" customFormat="1">
      <c r="A51" s="490"/>
      <c r="B51" s="487"/>
      <c r="C51" s="112" t="s">
        <v>0</v>
      </c>
      <c r="D51" s="99"/>
      <c r="E51" s="100"/>
      <c r="F51" s="99"/>
      <c r="G51" s="478"/>
      <c r="H51" s="479"/>
      <c r="I51" s="102">
        <f>IFERROR(VLOOKUP(E51,ZHAW_Personal!A$4:D$8, 2,FALSE),)</f>
        <v>0</v>
      </c>
      <c r="J51" s="382">
        <f>I51*G51</f>
        <v>0</v>
      </c>
      <c r="K51" s="469" t="s">
        <v>347</v>
      </c>
      <c r="L51" s="470"/>
      <c r="M51" s="470"/>
      <c r="N51" s="490"/>
      <c r="O51" s="104"/>
    </row>
    <row r="52" spans="1:16" s="60" customFormat="1">
      <c r="A52" s="490"/>
      <c r="B52" s="487"/>
      <c r="C52" s="112" t="s">
        <v>0</v>
      </c>
      <c r="D52" s="99"/>
      <c r="E52" s="100"/>
      <c r="F52" s="99"/>
      <c r="G52" s="478"/>
      <c r="H52" s="479"/>
      <c r="I52" s="102">
        <f>IFERROR(VLOOKUP(E52,ZHAW_Personal!A$4:D$8, 2,FALSE),)</f>
        <v>0</v>
      </c>
      <c r="J52" s="382">
        <f t="shared" ref="J52:J63" si="5">I52*G52</f>
        <v>0</v>
      </c>
      <c r="K52" s="469"/>
      <c r="L52" s="470"/>
      <c r="M52" s="470"/>
      <c r="N52" s="490"/>
      <c r="O52" s="104"/>
    </row>
    <row r="53" spans="1:16" s="60" customFormat="1">
      <c r="A53" s="490"/>
      <c r="B53" s="487"/>
      <c r="C53" s="112" t="s">
        <v>0</v>
      </c>
      <c r="D53" s="99"/>
      <c r="E53" s="100"/>
      <c r="F53" s="99"/>
      <c r="G53" s="478"/>
      <c r="H53" s="479"/>
      <c r="I53" s="102">
        <f>IFERROR(VLOOKUP(E53,ZHAW_Personal!A$4:D$8, 2,FALSE),)</f>
        <v>0</v>
      </c>
      <c r="J53" s="382">
        <f t="shared" ref="J53:J54" si="6">I53*G53</f>
        <v>0</v>
      </c>
      <c r="K53" s="469"/>
      <c r="L53" s="470"/>
      <c r="M53" s="470"/>
      <c r="N53" s="490"/>
    </row>
    <row r="54" spans="1:16" s="60" customFormat="1">
      <c r="A54" s="490"/>
      <c r="B54" s="487"/>
      <c r="C54" s="112" t="s">
        <v>0</v>
      </c>
      <c r="D54" s="99"/>
      <c r="E54" s="100"/>
      <c r="F54" s="99"/>
      <c r="G54" s="478"/>
      <c r="H54" s="479"/>
      <c r="I54" s="102">
        <f>IFERROR(VLOOKUP(E54,ZHAW_Personal!A$4:D$8, 2,FALSE),)</f>
        <v>0</v>
      </c>
      <c r="J54" s="382">
        <f t="shared" si="6"/>
        <v>0</v>
      </c>
      <c r="K54" s="469"/>
      <c r="L54" s="470"/>
      <c r="M54" s="470"/>
      <c r="N54" s="490"/>
    </row>
    <row r="55" spans="1:16" s="60" customFormat="1">
      <c r="A55" s="490"/>
      <c r="B55" s="487"/>
      <c r="C55" s="112" t="s">
        <v>0</v>
      </c>
      <c r="D55" s="99"/>
      <c r="E55" s="100"/>
      <c r="F55" s="99"/>
      <c r="G55" s="478"/>
      <c r="H55" s="479"/>
      <c r="I55" s="102">
        <f>IFERROR(VLOOKUP(E55,ZHAW_Personal!A$4:D$8, 2,FALSE),)</f>
        <v>0</v>
      </c>
      <c r="J55" s="382">
        <f t="shared" si="5"/>
        <v>0</v>
      </c>
      <c r="K55" s="469"/>
      <c r="L55" s="470"/>
      <c r="M55" s="470"/>
      <c r="N55" s="490"/>
      <c r="O55" s="104"/>
    </row>
    <row r="56" spans="1:16" s="60" customFormat="1">
      <c r="A56" s="490"/>
      <c r="B56" s="487"/>
      <c r="C56" s="112" t="s">
        <v>0</v>
      </c>
      <c r="D56" s="99"/>
      <c r="E56" s="100"/>
      <c r="F56" s="99"/>
      <c r="G56" s="478"/>
      <c r="H56" s="479"/>
      <c r="I56" s="102">
        <f>IFERROR(VLOOKUP(E56,ZHAW_Personal!A$4:D$8, 2,FALSE),)</f>
        <v>0</v>
      </c>
      <c r="J56" s="382">
        <f t="shared" si="5"/>
        <v>0</v>
      </c>
      <c r="K56" s="469"/>
      <c r="L56" s="470"/>
      <c r="M56" s="470"/>
      <c r="N56" s="490"/>
    </row>
    <row r="57" spans="1:16" s="60" customFormat="1">
      <c r="A57" s="490"/>
      <c r="B57" s="487"/>
      <c r="C57" s="112" t="s">
        <v>0</v>
      </c>
      <c r="D57" s="99"/>
      <c r="E57" s="100"/>
      <c r="F57" s="99"/>
      <c r="G57" s="478"/>
      <c r="H57" s="479"/>
      <c r="I57" s="102">
        <f>IFERROR(VLOOKUP(E57,ZHAW_Personal!A$4:D$8, 2,FALSE),)</f>
        <v>0</v>
      </c>
      <c r="J57" s="382">
        <f t="shared" si="5"/>
        <v>0</v>
      </c>
      <c r="K57" s="469"/>
      <c r="L57" s="470"/>
      <c r="M57" s="470"/>
      <c r="N57" s="490"/>
      <c r="P57" s="379"/>
    </row>
    <row r="58" spans="1:16" s="60" customFormat="1">
      <c r="A58" s="490"/>
      <c r="B58" s="487"/>
      <c r="C58" s="112" t="s">
        <v>0</v>
      </c>
      <c r="D58" s="99"/>
      <c r="E58" s="100"/>
      <c r="F58" s="99"/>
      <c r="G58" s="478"/>
      <c r="H58" s="479"/>
      <c r="I58" s="102">
        <f>IFERROR(VLOOKUP(E58,ZHAW_Personal!A$4:D$8, 2,FALSE),)</f>
        <v>0</v>
      </c>
      <c r="J58" s="382">
        <f t="shared" si="5"/>
        <v>0</v>
      </c>
      <c r="K58" s="469"/>
      <c r="L58" s="470"/>
      <c r="M58" s="470"/>
      <c r="N58" s="490"/>
    </row>
    <row r="59" spans="1:16" s="60" customFormat="1">
      <c r="A59" s="490"/>
      <c r="B59" s="487"/>
      <c r="C59" s="112" t="s">
        <v>0</v>
      </c>
      <c r="D59" s="99"/>
      <c r="E59" s="103"/>
      <c r="F59" s="99"/>
      <c r="G59" s="478"/>
      <c r="H59" s="479"/>
      <c r="I59" s="103"/>
      <c r="J59" s="382">
        <f t="shared" si="5"/>
        <v>0</v>
      </c>
      <c r="K59" s="469" t="s">
        <v>97</v>
      </c>
      <c r="L59" s="470"/>
      <c r="M59" s="470"/>
      <c r="N59" s="490"/>
    </row>
    <row r="60" spans="1:16" s="60" customFormat="1">
      <c r="A60" s="490"/>
      <c r="B60" s="487"/>
      <c r="C60" s="112" t="s">
        <v>0</v>
      </c>
      <c r="D60" s="99"/>
      <c r="E60" s="103"/>
      <c r="F60" s="99"/>
      <c r="G60" s="478"/>
      <c r="H60" s="479"/>
      <c r="I60" s="103"/>
      <c r="J60" s="382">
        <f t="shared" si="5"/>
        <v>0</v>
      </c>
      <c r="K60" s="469"/>
      <c r="L60" s="470"/>
      <c r="M60" s="470"/>
      <c r="N60" s="490"/>
    </row>
    <row r="61" spans="1:16" s="60" customFormat="1">
      <c r="A61" s="490"/>
      <c r="B61" s="487"/>
      <c r="C61" s="112" t="s">
        <v>0</v>
      </c>
      <c r="D61" s="99"/>
      <c r="E61" s="103"/>
      <c r="F61" s="99"/>
      <c r="G61" s="478"/>
      <c r="H61" s="479"/>
      <c r="I61" s="103"/>
      <c r="J61" s="382">
        <f t="shared" si="5"/>
        <v>0</v>
      </c>
      <c r="K61" s="469"/>
      <c r="L61" s="470"/>
      <c r="M61" s="470"/>
      <c r="N61" s="490"/>
    </row>
    <row r="62" spans="1:16" s="60" customFormat="1">
      <c r="A62" s="490"/>
      <c r="B62" s="487"/>
      <c r="C62" s="112" t="s">
        <v>0</v>
      </c>
      <c r="D62" s="99"/>
      <c r="E62" s="103"/>
      <c r="F62" s="99"/>
      <c r="G62" s="478"/>
      <c r="H62" s="479"/>
      <c r="I62" s="103"/>
      <c r="J62" s="382">
        <f t="shared" si="5"/>
        <v>0</v>
      </c>
      <c r="K62" s="469"/>
      <c r="L62" s="470"/>
      <c r="M62" s="470"/>
      <c r="N62" s="490"/>
    </row>
    <row r="63" spans="1:16" s="60" customFormat="1">
      <c r="A63" s="490"/>
      <c r="B63" s="487"/>
      <c r="C63" s="112" t="s">
        <v>0</v>
      </c>
      <c r="D63" s="99"/>
      <c r="E63" s="103"/>
      <c r="F63" s="99"/>
      <c r="G63" s="478"/>
      <c r="H63" s="479"/>
      <c r="I63" s="103"/>
      <c r="J63" s="382">
        <f t="shared" si="5"/>
        <v>0</v>
      </c>
      <c r="K63" s="469"/>
      <c r="L63" s="470"/>
      <c r="M63" s="470"/>
      <c r="N63" s="490"/>
    </row>
    <row r="64" spans="1:16" s="60" customFormat="1" ht="14" customHeight="1">
      <c r="A64" s="490"/>
      <c r="B64" s="487"/>
      <c r="C64" s="378" t="s">
        <v>450</v>
      </c>
      <c r="G64" s="478"/>
      <c r="H64" s="479"/>
      <c r="K64" s="469"/>
      <c r="L64" s="470"/>
      <c r="M64" s="470"/>
      <c r="N64" s="490"/>
    </row>
    <row r="65" spans="1:14" s="64" customFormat="1" ht="19">
      <c r="A65" s="490"/>
      <c r="B65" s="487"/>
      <c r="C65" s="226" t="s">
        <v>337</v>
      </c>
      <c r="D65" s="227"/>
      <c r="E65" s="226"/>
      <c r="F65" s="226"/>
      <c r="G65" s="497"/>
      <c r="H65" s="498"/>
      <c r="I65" s="228"/>
      <c r="J65" s="228">
        <f>SUM(J51:J64)</f>
        <v>0</v>
      </c>
      <c r="K65" s="471"/>
      <c r="L65" s="472"/>
      <c r="M65" s="473"/>
      <c r="N65" s="490"/>
    </row>
    <row r="66" spans="1:14" s="64" customFormat="1" ht="9" customHeight="1">
      <c r="A66" s="490"/>
      <c r="B66" s="97"/>
      <c r="C66" s="80"/>
      <c r="D66" s="80"/>
      <c r="E66" s="80"/>
      <c r="F66" s="80"/>
      <c r="G66" s="480"/>
      <c r="H66" s="481"/>
      <c r="I66" s="241"/>
      <c r="J66" s="241"/>
      <c r="K66" s="242"/>
      <c r="L66" s="243"/>
      <c r="M66" s="81"/>
      <c r="N66" s="490"/>
    </row>
    <row r="67" spans="1:14" s="60" customFormat="1" ht="16" customHeight="1">
      <c r="A67" s="490"/>
      <c r="B67" s="489" t="s">
        <v>335</v>
      </c>
      <c r="C67" s="229" t="s">
        <v>0</v>
      </c>
      <c r="D67" s="229" t="s">
        <v>446</v>
      </c>
      <c r="E67" s="229"/>
      <c r="F67" s="229"/>
      <c r="G67" s="229"/>
      <c r="H67" s="230"/>
      <c r="I67" s="230"/>
      <c r="J67" s="230"/>
      <c r="K67" s="476"/>
      <c r="L67" s="477"/>
      <c r="M67" s="477"/>
      <c r="N67" s="490"/>
    </row>
    <row r="68" spans="1:14" s="60" customFormat="1" ht="34">
      <c r="A68" s="490"/>
      <c r="B68" s="489"/>
      <c r="C68" s="110" t="s">
        <v>8</v>
      </c>
      <c r="D68" s="110" t="s">
        <v>9</v>
      </c>
      <c r="E68" s="110" t="s">
        <v>443</v>
      </c>
      <c r="F68" s="223" t="s">
        <v>90</v>
      </c>
      <c r="G68" s="484" t="s">
        <v>449</v>
      </c>
      <c r="H68" s="485"/>
      <c r="I68" s="240" t="s">
        <v>396</v>
      </c>
      <c r="J68" s="224" t="s">
        <v>445</v>
      </c>
      <c r="K68" s="225" t="s">
        <v>105</v>
      </c>
      <c r="L68" s="413" t="s">
        <v>336</v>
      </c>
      <c r="M68" s="368"/>
      <c r="N68" s="490"/>
    </row>
    <row r="69" spans="1:14" s="60" customFormat="1" ht="17">
      <c r="A69" s="490"/>
      <c r="B69" s="489"/>
      <c r="C69" s="112" t="s">
        <v>0</v>
      </c>
      <c r="D69" s="99"/>
      <c r="E69" s="100"/>
      <c r="F69" s="99"/>
      <c r="G69" s="478"/>
      <c r="H69" s="479"/>
      <c r="I69" s="102">
        <f>IFERROR(VLOOKUP(E69,ZHAW_Personal!A$4:D$8, 2,FALSE),)</f>
        <v>0</v>
      </c>
      <c r="J69" s="382">
        <f>I69*G69</f>
        <v>0</v>
      </c>
      <c r="K69" s="533"/>
      <c r="L69" s="531" t="s">
        <v>438</v>
      </c>
      <c r="M69" s="532" t="s">
        <v>347</v>
      </c>
      <c r="N69" s="490"/>
    </row>
    <row r="70" spans="1:14" s="60" customFormat="1" ht="16" customHeight="1">
      <c r="A70" s="490"/>
      <c r="B70" s="489"/>
      <c r="C70" s="112" t="s">
        <v>0</v>
      </c>
      <c r="D70" s="99"/>
      <c r="E70" s="100"/>
      <c r="F70" s="99"/>
      <c r="G70" s="478"/>
      <c r="H70" s="479"/>
      <c r="I70" s="102">
        <f>IFERROR(VLOOKUP(E70,ZHAW_Personal!A$4:D$8, 2,FALSE),)</f>
        <v>0</v>
      </c>
      <c r="J70" s="382">
        <f t="shared" ref="J70" si="7">I70*G70</f>
        <v>0</v>
      </c>
      <c r="K70" s="533"/>
      <c r="L70" s="531" t="s">
        <v>438</v>
      </c>
      <c r="M70" s="532" t="s">
        <v>347</v>
      </c>
      <c r="N70" s="490"/>
    </row>
    <row r="71" spans="1:14" s="60" customFormat="1" ht="16" customHeight="1">
      <c r="A71" s="490"/>
      <c r="B71" s="489"/>
      <c r="C71" s="112" t="s">
        <v>0</v>
      </c>
      <c r="D71" s="99"/>
      <c r="E71" s="100"/>
      <c r="F71" s="99"/>
      <c r="G71" s="478"/>
      <c r="H71" s="479"/>
      <c r="I71" s="102">
        <f>IFERROR(VLOOKUP(E71,ZHAW_Personal!A$4:D$8, 2,FALSE),)</f>
        <v>0</v>
      </c>
      <c r="J71" s="382">
        <f t="shared" ref="J71" si="8">I71*G71</f>
        <v>0</v>
      </c>
      <c r="K71" s="533"/>
      <c r="L71" s="531" t="s">
        <v>438</v>
      </c>
      <c r="M71" s="532"/>
      <c r="N71" s="490"/>
    </row>
    <row r="72" spans="1:14" s="60" customFormat="1" ht="16" customHeight="1">
      <c r="A72" s="490"/>
      <c r="B72" s="489"/>
      <c r="C72" s="112" t="s">
        <v>0</v>
      </c>
      <c r="D72" s="99"/>
      <c r="E72" s="100"/>
      <c r="F72" s="99"/>
      <c r="G72" s="478"/>
      <c r="H72" s="479"/>
      <c r="I72" s="102">
        <f>IFERROR(VLOOKUP(E72,ZHAW_Personal!A$4:D$8, 2,FALSE),)</f>
        <v>0</v>
      </c>
      <c r="J72" s="382">
        <f>I72*G72</f>
        <v>0</v>
      </c>
      <c r="K72" s="533"/>
      <c r="L72" s="531" t="s">
        <v>438</v>
      </c>
      <c r="M72" s="532"/>
      <c r="N72" s="490"/>
    </row>
    <row r="73" spans="1:14" s="60" customFormat="1" ht="16" customHeight="1">
      <c r="A73" s="490"/>
      <c r="B73" s="489"/>
      <c r="C73" s="112" t="s">
        <v>0</v>
      </c>
      <c r="D73" s="99"/>
      <c r="E73" s="103"/>
      <c r="F73" s="99"/>
      <c r="G73" s="478"/>
      <c r="H73" s="479"/>
      <c r="I73" s="103">
        <f>IFERROR(VLOOKUP(E73,UZH_Personal_2026!A$4:L$12, 5,FALSE),)</f>
        <v>0</v>
      </c>
      <c r="J73" s="382">
        <f>I73*G73*H73/12</f>
        <v>0</v>
      </c>
      <c r="K73" s="533"/>
      <c r="L73" s="531" t="s">
        <v>438</v>
      </c>
      <c r="M73" s="532" t="s">
        <v>97</v>
      </c>
      <c r="N73" s="490"/>
    </row>
    <row r="74" spans="1:14" s="60" customFormat="1" ht="16" customHeight="1">
      <c r="A74" s="490"/>
      <c r="B74" s="489"/>
      <c r="C74" s="112" t="s">
        <v>0</v>
      </c>
      <c r="D74" s="99"/>
      <c r="E74" s="103"/>
      <c r="F74" s="99"/>
      <c r="G74" s="478"/>
      <c r="H74" s="479"/>
      <c r="I74" s="103">
        <f>IFERROR(VLOOKUP(E74,UZH_Personal_2026!A$4:L$12, 5,FALSE),)</f>
        <v>0</v>
      </c>
      <c r="J74" s="382">
        <f t="shared" ref="J74:J75" si="9">I74*G74*H74/12</f>
        <v>0</v>
      </c>
      <c r="K74" s="533"/>
      <c r="L74" s="531" t="s">
        <v>438</v>
      </c>
      <c r="M74" s="532"/>
      <c r="N74" s="490"/>
    </row>
    <row r="75" spans="1:14" s="60" customFormat="1" ht="16" customHeight="1">
      <c r="A75" s="490"/>
      <c r="B75" s="489"/>
      <c r="C75" s="112" t="s">
        <v>0</v>
      </c>
      <c r="D75" s="99"/>
      <c r="E75" s="103"/>
      <c r="F75" s="99"/>
      <c r="G75" s="478"/>
      <c r="H75" s="479"/>
      <c r="I75" s="103">
        <f>IFERROR(VLOOKUP(E75,UZH_Personal_2026!A$4:L$12, 5,FALSE),)</f>
        <v>0</v>
      </c>
      <c r="J75" s="382">
        <f t="shared" si="9"/>
        <v>0</v>
      </c>
      <c r="K75" s="533"/>
      <c r="L75" s="531" t="s">
        <v>438</v>
      </c>
      <c r="M75" s="532"/>
      <c r="N75" s="490"/>
    </row>
    <row r="76" spans="1:14" s="60" customFormat="1" ht="15" customHeight="1">
      <c r="A76" s="490"/>
      <c r="B76" s="489"/>
      <c r="C76" s="378" t="s">
        <v>450</v>
      </c>
      <c r="G76" s="478"/>
      <c r="H76" s="479"/>
      <c r="K76" s="101"/>
      <c r="L76" s="411"/>
      <c r="N76" s="490"/>
    </row>
    <row r="77" spans="1:14" s="64" customFormat="1" ht="19">
      <c r="A77" s="490"/>
      <c r="B77" s="489"/>
      <c r="C77" s="231" t="s">
        <v>447</v>
      </c>
      <c r="D77" s="232"/>
      <c r="E77" s="231"/>
      <c r="F77" s="231"/>
      <c r="G77" s="482"/>
      <c r="H77" s="483"/>
      <c r="I77" s="233"/>
      <c r="J77" s="233">
        <f>SUM(J69:J75)</f>
        <v>0</v>
      </c>
      <c r="K77" s="231"/>
      <c r="L77" s="414"/>
      <c r="M77" s="367"/>
      <c r="N77" s="490"/>
    </row>
    <row r="78" spans="1:14" s="60" customFormat="1" ht="11" customHeight="1">
      <c r="A78" s="490"/>
      <c r="B78" s="148"/>
      <c r="C78" s="150"/>
      <c r="D78" s="150"/>
      <c r="E78" s="150"/>
      <c r="F78" s="151"/>
      <c r="G78" s="493"/>
      <c r="H78" s="494"/>
      <c r="I78" s="148"/>
      <c r="J78" s="148"/>
      <c r="K78" s="148"/>
      <c r="L78" s="148"/>
      <c r="M78" s="366"/>
      <c r="N78" s="490"/>
    </row>
    <row r="79" spans="1:14" s="64" customFormat="1" ht="19" customHeight="1">
      <c r="A79" s="490"/>
      <c r="B79" s="149" t="s">
        <v>125</v>
      </c>
      <c r="C79" s="234" t="s">
        <v>264</v>
      </c>
      <c r="D79" s="235"/>
      <c r="E79" s="235"/>
      <c r="F79" s="236"/>
      <c r="G79" s="495"/>
      <c r="H79" s="496"/>
      <c r="I79" s="238"/>
      <c r="J79" s="238">
        <f>J65+J77</f>
        <v>0</v>
      </c>
      <c r="K79" s="238"/>
      <c r="L79" s="238"/>
      <c r="M79" s="239"/>
      <c r="N79" s="490"/>
    </row>
    <row r="80" spans="1:14" s="64" customFormat="1" ht="19">
      <c r="C80" s="65"/>
      <c r="D80" s="65"/>
      <c r="E80" s="65"/>
      <c r="F80" s="65"/>
      <c r="G80" s="244"/>
      <c r="H80" s="65"/>
      <c r="I80" s="245"/>
      <c r="J80" s="245"/>
      <c r="K80" s="245"/>
      <c r="L80" s="245"/>
      <c r="M80" s="65"/>
    </row>
    <row r="81" spans="1:14" ht="17" thickBot="1">
      <c r="C81" s="60"/>
      <c r="D81" s="60"/>
      <c r="E81" s="60"/>
      <c r="F81" s="60"/>
      <c r="G81" s="60"/>
      <c r="H81" s="60"/>
      <c r="I81" s="60"/>
      <c r="J81" s="60"/>
      <c r="K81" s="60"/>
      <c r="L81" s="60"/>
      <c r="M81" s="60"/>
    </row>
    <row r="82" spans="1:14" ht="20" customHeight="1" thickTop="1" thickBot="1">
      <c r="A82" s="488" t="s">
        <v>441</v>
      </c>
      <c r="B82" s="487" t="s">
        <v>110</v>
      </c>
      <c r="C82" s="402" t="s">
        <v>1</v>
      </c>
      <c r="D82" s="402" t="s">
        <v>106</v>
      </c>
      <c r="E82" s="402"/>
      <c r="F82" s="402"/>
      <c r="G82" s="402"/>
      <c r="H82" s="403"/>
      <c r="I82" s="403"/>
      <c r="J82" s="403"/>
      <c r="K82" s="500"/>
      <c r="L82" s="500"/>
      <c r="M82" s="500"/>
      <c r="N82" s="488"/>
    </row>
    <row r="83" spans="1:14" s="81" customFormat="1" ht="33" customHeight="1" thickTop="1">
      <c r="A83" s="488"/>
      <c r="B83" s="487"/>
      <c r="C83" s="110" t="s">
        <v>8</v>
      </c>
      <c r="D83" s="110" t="s">
        <v>9</v>
      </c>
      <c r="E83" s="110" t="s">
        <v>443</v>
      </c>
      <c r="F83" s="223" t="s">
        <v>90</v>
      </c>
      <c r="G83" s="224" t="s">
        <v>393</v>
      </c>
      <c r="H83" s="224" t="s">
        <v>91</v>
      </c>
      <c r="I83" s="224" t="s">
        <v>394</v>
      </c>
      <c r="J83" s="224" t="s">
        <v>444</v>
      </c>
      <c r="K83" s="474"/>
      <c r="L83" s="475"/>
      <c r="M83" s="475"/>
      <c r="N83" s="488"/>
    </row>
    <row r="84" spans="1:14" s="60" customFormat="1" ht="16" customHeight="1">
      <c r="A84" s="488"/>
      <c r="B84" s="487"/>
      <c r="C84" s="113" t="s">
        <v>1</v>
      </c>
      <c r="D84" s="538" t="s">
        <v>107</v>
      </c>
      <c r="E84" s="100"/>
      <c r="F84" s="538"/>
      <c r="G84" s="101"/>
      <c r="H84" s="99"/>
      <c r="I84" s="382">
        <f>IFERROR(VLOOKUP(E84,ZHDK_Personal_2024!A$4:F$18, 4,FALSE),)</f>
        <v>0</v>
      </c>
      <c r="J84" s="382">
        <f t="shared" ref="J84:J96" si="10">I84*G84*H84/12</f>
        <v>0</v>
      </c>
      <c r="K84" s="536" t="s">
        <v>347</v>
      </c>
      <c r="L84" s="537"/>
      <c r="M84" s="537"/>
      <c r="N84" s="488"/>
    </row>
    <row r="85" spans="1:14" s="60" customFormat="1" ht="16" customHeight="1">
      <c r="A85" s="488"/>
      <c r="B85" s="487"/>
      <c r="C85" s="113" t="s">
        <v>1</v>
      </c>
      <c r="D85" s="538"/>
      <c r="E85" s="100"/>
      <c r="F85" s="538"/>
      <c r="G85" s="101"/>
      <c r="H85" s="99"/>
      <c r="I85" s="382">
        <f>IFERROR(VLOOKUP(E85,ZHDK_Personal_2024!A$4:F$18, 4,FALSE),)</f>
        <v>0</v>
      </c>
      <c r="J85" s="382">
        <f t="shared" si="10"/>
        <v>0</v>
      </c>
      <c r="K85" s="469"/>
      <c r="L85" s="470"/>
      <c r="M85" s="470"/>
      <c r="N85" s="488"/>
    </row>
    <row r="86" spans="1:14" s="60" customFormat="1">
      <c r="A86" s="488"/>
      <c r="B86" s="487"/>
      <c r="C86" s="113" t="s">
        <v>1</v>
      </c>
      <c r="D86" s="538"/>
      <c r="E86" s="100"/>
      <c r="F86" s="538"/>
      <c r="G86" s="101"/>
      <c r="H86" s="99"/>
      <c r="I86" s="382">
        <f>IFERROR(VLOOKUP(E86,ZHDK_Personal_2024!A$4:F$18, 4,FALSE),)</f>
        <v>0</v>
      </c>
      <c r="J86" s="382">
        <f t="shared" si="10"/>
        <v>0</v>
      </c>
      <c r="K86" s="469"/>
      <c r="L86" s="470"/>
      <c r="M86" s="470"/>
      <c r="N86" s="488"/>
    </row>
    <row r="87" spans="1:14" s="60" customFormat="1">
      <c r="A87" s="488"/>
      <c r="B87" s="487"/>
      <c r="C87" s="113" t="s">
        <v>1</v>
      </c>
      <c r="D87" s="538"/>
      <c r="E87" s="100"/>
      <c r="F87" s="538"/>
      <c r="G87" s="101"/>
      <c r="H87" s="99"/>
      <c r="I87" s="382">
        <f>IFERROR(VLOOKUP(E87,ZHDK_Personal_2024!A$4:F$18, 4,FALSE),)</f>
        <v>0</v>
      </c>
      <c r="J87" s="382">
        <f t="shared" ref="J87:J88" si="11">I87*G87*H87/12</f>
        <v>0</v>
      </c>
      <c r="K87" s="469"/>
      <c r="L87" s="470"/>
      <c r="M87" s="470"/>
      <c r="N87" s="488"/>
    </row>
    <row r="88" spans="1:14" s="60" customFormat="1">
      <c r="A88" s="488"/>
      <c r="B88" s="487"/>
      <c r="C88" s="113" t="s">
        <v>1</v>
      </c>
      <c r="D88" s="538"/>
      <c r="E88" s="100"/>
      <c r="F88" s="538"/>
      <c r="G88" s="101"/>
      <c r="H88" s="99"/>
      <c r="I88" s="382">
        <f>IFERROR(VLOOKUP(E88,ZHDK_Personal_2024!A$4:F$18, 4,FALSE),)</f>
        <v>0</v>
      </c>
      <c r="J88" s="382">
        <f t="shared" si="11"/>
        <v>0</v>
      </c>
      <c r="K88" s="469"/>
      <c r="L88" s="470"/>
      <c r="M88" s="470"/>
      <c r="N88" s="488"/>
    </row>
    <row r="89" spans="1:14" s="60" customFormat="1">
      <c r="A89" s="488"/>
      <c r="B89" s="487"/>
      <c r="C89" s="113" t="s">
        <v>1</v>
      </c>
      <c r="D89" s="538"/>
      <c r="E89" s="100"/>
      <c r="F89" s="538"/>
      <c r="G89" s="101"/>
      <c r="H89" s="99"/>
      <c r="I89" s="382">
        <f>IFERROR(VLOOKUP(E89,ZHDK_Personal_2024!A$4:F$18, 4,FALSE),)</f>
        <v>0</v>
      </c>
      <c r="J89" s="382">
        <f t="shared" si="10"/>
        <v>0</v>
      </c>
      <c r="K89" s="469"/>
      <c r="L89" s="470"/>
      <c r="M89" s="470"/>
      <c r="N89" s="488"/>
    </row>
    <row r="90" spans="1:14" s="60" customFormat="1">
      <c r="A90" s="488"/>
      <c r="B90" s="487"/>
      <c r="C90" s="113" t="s">
        <v>1</v>
      </c>
      <c r="D90" s="538"/>
      <c r="E90" s="100"/>
      <c r="F90" s="538"/>
      <c r="G90" s="101"/>
      <c r="H90" s="99"/>
      <c r="I90" s="382">
        <f>IFERROR(VLOOKUP(E90,ZHDK_Personal_2024!A$4:F$18, 4,FALSE),)</f>
        <v>0</v>
      </c>
      <c r="J90" s="382">
        <f t="shared" si="10"/>
        <v>0</v>
      </c>
      <c r="K90" s="469"/>
      <c r="L90" s="470"/>
      <c r="M90" s="470"/>
      <c r="N90" s="488"/>
    </row>
    <row r="91" spans="1:14" s="60" customFormat="1">
      <c r="A91" s="488"/>
      <c r="B91" s="487"/>
      <c r="C91" s="113" t="s">
        <v>1</v>
      </c>
      <c r="D91" s="538"/>
      <c r="E91" s="100"/>
      <c r="F91" s="538"/>
      <c r="G91" s="101"/>
      <c r="H91" s="99"/>
      <c r="I91" s="382">
        <f>IFERROR(VLOOKUP(E91,ZHDK_Personal_2024!A$4:F$18, 4,FALSE),)</f>
        <v>0</v>
      </c>
      <c r="J91" s="382">
        <f t="shared" si="10"/>
        <v>0</v>
      </c>
      <c r="K91" s="469"/>
      <c r="L91" s="470"/>
      <c r="M91" s="470"/>
      <c r="N91" s="488"/>
    </row>
    <row r="92" spans="1:14" s="60" customFormat="1">
      <c r="A92" s="488"/>
      <c r="B92" s="487"/>
      <c r="C92" s="113" t="s">
        <v>1</v>
      </c>
      <c r="D92" s="538"/>
      <c r="E92" s="103"/>
      <c r="F92" s="538"/>
      <c r="G92" s="101"/>
      <c r="H92" s="99"/>
      <c r="I92" s="383"/>
      <c r="J92" s="382">
        <f>I92*G92*H92/12</f>
        <v>0</v>
      </c>
      <c r="K92" s="469" t="s">
        <v>97</v>
      </c>
      <c r="L92" s="470"/>
      <c r="M92" s="470"/>
      <c r="N92" s="488"/>
    </row>
    <row r="93" spans="1:14" s="60" customFormat="1">
      <c r="A93" s="488"/>
      <c r="B93" s="487"/>
      <c r="C93" s="113" t="s">
        <v>1</v>
      </c>
      <c r="D93" s="538"/>
      <c r="E93" s="103"/>
      <c r="F93" s="538"/>
      <c r="G93" s="101"/>
      <c r="H93" s="99"/>
      <c r="I93" s="383"/>
      <c r="J93" s="382">
        <f t="shared" si="10"/>
        <v>0</v>
      </c>
      <c r="K93" s="469"/>
      <c r="L93" s="470"/>
      <c r="M93" s="470"/>
      <c r="N93" s="488"/>
    </row>
    <row r="94" spans="1:14" s="60" customFormat="1">
      <c r="A94" s="488"/>
      <c r="B94" s="487"/>
      <c r="C94" s="113" t="s">
        <v>1</v>
      </c>
      <c r="D94" s="538"/>
      <c r="E94" s="103"/>
      <c r="F94" s="538"/>
      <c r="G94" s="101"/>
      <c r="H94" s="99"/>
      <c r="I94" s="383"/>
      <c r="J94" s="382">
        <f>I94*G94*H94/12</f>
        <v>0</v>
      </c>
      <c r="K94" s="469"/>
      <c r="L94" s="470"/>
      <c r="M94" s="470"/>
      <c r="N94" s="488"/>
    </row>
    <row r="95" spans="1:14" s="60" customFormat="1">
      <c r="A95" s="488"/>
      <c r="B95" s="487"/>
      <c r="C95" s="113" t="s">
        <v>1</v>
      </c>
      <c r="D95" s="538"/>
      <c r="E95" s="103"/>
      <c r="F95" s="538"/>
      <c r="G95" s="101"/>
      <c r="H95" s="99"/>
      <c r="I95" s="383"/>
      <c r="J95" s="382">
        <f t="shared" si="10"/>
        <v>0</v>
      </c>
      <c r="K95" s="469"/>
      <c r="L95" s="470"/>
      <c r="M95" s="470"/>
      <c r="N95" s="488"/>
    </row>
    <row r="96" spans="1:14" s="60" customFormat="1">
      <c r="A96" s="488"/>
      <c r="B96" s="487"/>
      <c r="C96" s="113" t="s">
        <v>1</v>
      </c>
      <c r="D96" s="538"/>
      <c r="E96" s="103"/>
      <c r="F96" s="538"/>
      <c r="G96" s="101"/>
      <c r="H96" s="99"/>
      <c r="I96" s="383"/>
      <c r="J96" s="382">
        <f t="shared" si="10"/>
        <v>0</v>
      </c>
      <c r="K96" s="469"/>
      <c r="L96" s="470"/>
      <c r="M96" s="470"/>
      <c r="N96" s="488"/>
    </row>
    <row r="97" spans="1:14" s="60" customFormat="1" ht="14" customHeight="1">
      <c r="A97" s="488"/>
      <c r="B97" s="487"/>
      <c r="C97" s="378" t="s">
        <v>450</v>
      </c>
      <c r="I97" s="384"/>
      <c r="K97" s="469"/>
      <c r="L97" s="470"/>
      <c r="M97" s="470"/>
      <c r="N97" s="488"/>
    </row>
    <row r="98" spans="1:14" s="64" customFormat="1" ht="19">
      <c r="A98" s="488"/>
      <c r="B98" s="487"/>
      <c r="C98" s="226" t="s">
        <v>337</v>
      </c>
      <c r="D98" s="227"/>
      <c r="E98" s="226"/>
      <c r="F98" s="226"/>
      <c r="G98" s="227"/>
      <c r="H98" s="226"/>
      <c r="I98" s="228"/>
      <c r="J98" s="228">
        <f>SUM(J84:J97)</f>
        <v>0</v>
      </c>
      <c r="K98" s="471"/>
      <c r="L98" s="472"/>
      <c r="M98" s="473"/>
      <c r="N98" s="488"/>
    </row>
    <row r="99" spans="1:14" s="64" customFormat="1" ht="9" customHeight="1">
      <c r="A99" s="488"/>
      <c r="B99" s="97"/>
      <c r="C99" s="107"/>
      <c r="D99" s="107"/>
      <c r="E99" s="107"/>
      <c r="F99" s="107"/>
      <c r="G99" s="246"/>
      <c r="H99" s="246"/>
      <c r="I99" s="246"/>
      <c r="J99" s="246"/>
      <c r="K99" s="242"/>
      <c r="L99" s="243"/>
      <c r="M99" s="81"/>
      <c r="N99" s="488"/>
    </row>
    <row r="100" spans="1:14" s="60" customFormat="1" ht="16" customHeight="1">
      <c r="A100" s="488"/>
      <c r="B100" s="489" t="s">
        <v>335</v>
      </c>
      <c r="C100" s="229" t="s">
        <v>1</v>
      </c>
      <c r="D100" s="229" t="s">
        <v>446</v>
      </c>
      <c r="E100" s="229"/>
      <c r="F100" s="229"/>
      <c r="G100" s="229"/>
      <c r="H100" s="230"/>
      <c r="I100" s="230"/>
      <c r="J100" s="230"/>
      <c r="K100" s="476"/>
      <c r="L100" s="477"/>
      <c r="M100" s="477"/>
      <c r="N100" s="488"/>
    </row>
    <row r="101" spans="1:14" s="60" customFormat="1" ht="34">
      <c r="A101" s="488"/>
      <c r="B101" s="489"/>
      <c r="C101" s="110" t="s">
        <v>8</v>
      </c>
      <c r="D101" s="110" t="s">
        <v>9</v>
      </c>
      <c r="E101" s="110" t="s">
        <v>443</v>
      </c>
      <c r="F101" s="223" t="s">
        <v>90</v>
      </c>
      <c r="G101" s="224" t="s">
        <v>393</v>
      </c>
      <c r="H101" s="224" t="s">
        <v>91</v>
      </c>
      <c r="I101" s="224" t="s">
        <v>394</v>
      </c>
      <c r="J101" s="224" t="s">
        <v>445</v>
      </c>
      <c r="K101" s="225" t="s">
        <v>105</v>
      </c>
      <c r="L101" s="413" t="s">
        <v>336</v>
      </c>
      <c r="M101" s="368"/>
      <c r="N101" s="488"/>
    </row>
    <row r="102" spans="1:14" s="60" customFormat="1" ht="16" customHeight="1">
      <c r="A102" s="488"/>
      <c r="B102" s="489"/>
      <c r="C102" s="113" t="s">
        <v>1</v>
      </c>
      <c r="D102" s="538" t="s">
        <v>108</v>
      </c>
      <c r="E102" s="100"/>
      <c r="F102" s="538"/>
      <c r="G102" s="101">
        <v>0.7</v>
      </c>
      <c r="H102" s="99">
        <v>3</v>
      </c>
      <c r="I102" s="382">
        <f>IFERROR(VLOOKUP(E102,ZHDK_Personal_2024!A$4:F$18, 4,FALSE),)</f>
        <v>0</v>
      </c>
      <c r="J102" s="382">
        <f t="shared" ref="J102:J105" si="12">I102*G102*H102/12</f>
        <v>0</v>
      </c>
      <c r="K102" s="533"/>
      <c r="L102" s="531" t="s">
        <v>438</v>
      </c>
      <c r="M102" s="532" t="s">
        <v>347</v>
      </c>
      <c r="N102" s="488"/>
    </row>
    <row r="103" spans="1:14" s="60" customFormat="1" ht="16" customHeight="1">
      <c r="A103" s="488"/>
      <c r="B103" s="489"/>
      <c r="C103" s="113" t="s">
        <v>1</v>
      </c>
      <c r="D103" s="538"/>
      <c r="E103" s="100"/>
      <c r="F103" s="538"/>
      <c r="G103" s="101"/>
      <c r="H103" s="99"/>
      <c r="I103" s="382">
        <f>IFERROR(VLOOKUP(E103,ZHDK_Personal_2024!A$4:F$18, 4,FALSE),)</f>
        <v>0</v>
      </c>
      <c r="J103" s="382">
        <f t="shared" si="12"/>
        <v>0</v>
      </c>
      <c r="K103" s="533"/>
      <c r="L103" s="531" t="s">
        <v>438</v>
      </c>
      <c r="M103" s="532"/>
      <c r="N103" s="488"/>
    </row>
    <row r="104" spans="1:14" s="60" customFormat="1" ht="16" customHeight="1">
      <c r="A104" s="488"/>
      <c r="B104" s="489"/>
      <c r="C104" s="113" t="s">
        <v>1</v>
      </c>
      <c r="D104" s="538"/>
      <c r="E104" s="100"/>
      <c r="F104" s="538"/>
      <c r="G104" s="101"/>
      <c r="H104" s="99"/>
      <c r="I104" s="382">
        <f>IFERROR(VLOOKUP(E104,ZHDK_Personal_2024!A$4:F$18, 4,FALSE),)</f>
        <v>0</v>
      </c>
      <c r="J104" s="382">
        <f>I104*G104*H104/12</f>
        <v>0</v>
      </c>
      <c r="K104" s="533"/>
      <c r="L104" s="531" t="s">
        <v>438</v>
      </c>
      <c r="M104" s="532"/>
      <c r="N104" s="488"/>
    </row>
    <row r="105" spans="1:14" s="60" customFormat="1" ht="16" customHeight="1">
      <c r="A105" s="488"/>
      <c r="B105" s="489"/>
      <c r="C105" s="113" t="s">
        <v>1</v>
      </c>
      <c r="D105" s="538"/>
      <c r="E105" s="100"/>
      <c r="F105" s="538"/>
      <c r="G105" s="101"/>
      <c r="H105" s="99"/>
      <c r="I105" s="382">
        <f>IFERROR(VLOOKUP(E105,ZHDK_Personal_2024!A$4:F$18, 4,FALSE),)</f>
        <v>0</v>
      </c>
      <c r="J105" s="382">
        <f t="shared" si="12"/>
        <v>0</v>
      </c>
      <c r="K105" s="533"/>
      <c r="L105" s="531" t="s">
        <v>438</v>
      </c>
      <c r="M105" s="532"/>
      <c r="N105" s="488"/>
    </row>
    <row r="106" spans="1:14" s="60" customFormat="1" ht="16" customHeight="1">
      <c r="A106" s="488"/>
      <c r="B106" s="489"/>
      <c r="C106" s="113" t="s">
        <v>1</v>
      </c>
      <c r="D106" s="538"/>
      <c r="E106" s="103"/>
      <c r="F106" s="538"/>
      <c r="G106" s="101"/>
      <c r="H106" s="99"/>
      <c r="I106" s="383">
        <f>IFERROR(VLOOKUP(E106,UZH_Personal_2026!A$4:L$12, 5,FALSE),)</f>
        <v>0</v>
      </c>
      <c r="J106" s="382">
        <f>I106*G106*H106/12</f>
        <v>0</v>
      </c>
      <c r="K106" s="533"/>
      <c r="L106" s="531" t="s">
        <v>438</v>
      </c>
      <c r="M106" s="532" t="s">
        <v>97</v>
      </c>
      <c r="N106" s="488"/>
    </row>
    <row r="107" spans="1:14" s="60" customFormat="1" ht="16" customHeight="1">
      <c r="A107" s="488"/>
      <c r="B107" s="489"/>
      <c r="C107" s="113" t="s">
        <v>1</v>
      </c>
      <c r="D107" s="538"/>
      <c r="E107" s="103"/>
      <c r="F107" s="538"/>
      <c r="G107" s="101"/>
      <c r="H107" s="99"/>
      <c r="I107" s="383">
        <f>IFERROR(VLOOKUP(E107,UZH_Personal_2026!A$4:L$12, 5,FALSE),)</f>
        <v>0</v>
      </c>
      <c r="J107" s="382">
        <f t="shared" ref="J107:J108" si="13">I107*G107*H107/12</f>
        <v>0</v>
      </c>
      <c r="K107" s="533"/>
      <c r="L107" s="531" t="s">
        <v>438</v>
      </c>
      <c r="M107" s="532"/>
      <c r="N107" s="488"/>
    </row>
    <row r="108" spans="1:14" s="60" customFormat="1" ht="16" customHeight="1">
      <c r="A108" s="488"/>
      <c r="B108" s="489"/>
      <c r="C108" s="113" t="s">
        <v>1</v>
      </c>
      <c r="D108" s="538"/>
      <c r="E108" s="103"/>
      <c r="F108" s="538"/>
      <c r="G108" s="101"/>
      <c r="H108" s="99"/>
      <c r="I108" s="383">
        <f>IFERROR(VLOOKUP(E108,UZH_Personal_2026!A$4:L$12, 5,FALSE),)</f>
        <v>0</v>
      </c>
      <c r="J108" s="382">
        <f t="shared" si="13"/>
        <v>0</v>
      </c>
      <c r="K108" s="533"/>
      <c r="L108" s="531" t="s">
        <v>438</v>
      </c>
      <c r="M108" s="532"/>
      <c r="N108" s="488"/>
    </row>
    <row r="109" spans="1:14" s="60" customFormat="1">
      <c r="A109" s="488"/>
      <c r="B109" s="489"/>
      <c r="C109" s="378" t="s">
        <v>450</v>
      </c>
      <c r="D109" s="384"/>
      <c r="E109" s="384"/>
      <c r="F109" s="530"/>
      <c r="G109" s="384"/>
      <c r="H109" s="384"/>
      <c r="I109" s="384"/>
      <c r="K109" s="101"/>
      <c r="L109" s="411"/>
      <c r="N109" s="488"/>
    </row>
    <row r="110" spans="1:14" s="64" customFormat="1" ht="18" customHeight="1">
      <c r="A110" s="488"/>
      <c r="B110" s="489"/>
      <c r="C110" s="231" t="s">
        <v>447</v>
      </c>
      <c r="D110" s="248"/>
      <c r="E110" s="231"/>
      <c r="F110" s="247"/>
      <c r="G110" s="248"/>
      <c r="H110" s="247"/>
      <c r="I110" s="249"/>
      <c r="J110" s="249">
        <f>SUM(J102:J108)</f>
        <v>0</v>
      </c>
      <c r="K110" s="247"/>
      <c r="L110" s="412"/>
      <c r="M110" s="367"/>
      <c r="N110" s="488"/>
    </row>
    <row r="111" spans="1:14" s="60" customFormat="1" ht="8" customHeight="1">
      <c r="A111" s="488"/>
      <c r="B111" s="148"/>
      <c r="C111" s="150"/>
      <c r="D111" s="150"/>
      <c r="E111" s="150"/>
      <c r="F111" s="151"/>
      <c r="G111" s="148"/>
      <c r="H111" s="148"/>
      <c r="I111" s="148"/>
      <c r="J111" s="148"/>
      <c r="K111" s="148"/>
      <c r="L111" s="148"/>
      <c r="M111" s="366"/>
      <c r="N111" s="488"/>
    </row>
    <row r="112" spans="1:14" s="64" customFormat="1" ht="19" customHeight="1">
      <c r="A112" s="488"/>
      <c r="B112" s="149" t="s">
        <v>125</v>
      </c>
      <c r="C112" s="234" t="s">
        <v>263</v>
      </c>
      <c r="D112" s="235"/>
      <c r="E112" s="235"/>
      <c r="F112" s="236"/>
      <c r="G112" s="237"/>
      <c r="H112" s="237"/>
      <c r="I112" s="238"/>
      <c r="J112" s="238">
        <f>J98+J110</f>
        <v>0</v>
      </c>
      <c r="K112" s="238"/>
      <c r="L112" s="238"/>
      <c r="M112" s="239"/>
      <c r="N112" s="488"/>
    </row>
    <row r="113" spans="1:14">
      <c r="C113" s="60"/>
      <c r="D113" s="60"/>
      <c r="E113" s="60"/>
      <c r="F113" s="60"/>
      <c r="G113" s="60"/>
      <c r="H113" s="60"/>
      <c r="I113" s="60"/>
      <c r="J113" s="60"/>
      <c r="K113" s="60"/>
      <c r="L113" s="60"/>
      <c r="M113" s="60"/>
    </row>
    <row r="114" spans="1:14" ht="17" thickBot="1">
      <c r="C114" s="60"/>
      <c r="D114" s="60"/>
      <c r="E114" s="60"/>
      <c r="F114" s="60"/>
      <c r="G114" s="60"/>
      <c r="H114" s="60"/>
      <c r="I114" s="60"/>
      <c r="J114" s="60"/>
      <c r="K114" s="60"/>
      <c r="L114" s="60"/>
      <c r="M114" s="60"/>
    </row>
    <row r="115" spans="1:14" ht="20" customHeight="1" thickTop="1" thickBot="1">
      <c r="A115" s="486" t="s">
        <v>442</v>
      </c>
      <c r="B115" s="487" t="s">
        <v>110</v>
      </c>
      <c r="C115" s="404" t="s">
        <v>4</v>
      </c>
      <c r="D115" s="404" t="s">
        <v>106</v>
      </c>
      <c r="E115" s="404"/>
      <c r="F115" s="404"/>
      <c r="G115" s="404"/>
      <c r="H115" s="405"/>
      <c r="I115" s="405"/>
      <c r="J115" s="405"/>
      <c r="K115" s="501"/>
      <c r="L115" s="501"/>
      <c r="M115" s="501"/>
      <c r="N115" s="486"/>
    </row>
    <row r="116" spans="1:14" s="54" customFormat="1" ht="33" customHeight="1" thickTop="1">
      <c r="A116" s="486"/>
      <c r="B116" s="487"/>
      <c r="C116" s="110" t="s">
        <v>8</v>
      </c>
      <c r="D116" s="110" t="s">
        <v>9</v>
      </c>
      <c r="E116" s="110" t="s">
        <v>443</v>
      </c>
      <c r="F116" s="223" t="s">
        <v>90</v>
      </c>
      <c r="G116" s="224" t="s">
        <v>393</v>
      </c>
      <c r="H116" s="224" t="s">
        <v>91</v>
      </c>
      <c r="I116" s="224" t="s">
        <v>394</v>
      </c>
      <c r="J116" s="224" t="s">
        <v>444</v>
      </c>
      <c r="K116" s="474"/>
      <c r="L116" s="475"/>
      <c r="M116" s="475"/>
      <c r="N116" s="486"/>
    </row>
    <row r="117" spans="1:14">
      <c r="A117" s="486"/>
      <c r="B117" s="487"/>
      <c r="C117" s="114" t="s">
        <v>4</v>
      </c>
      <c r="D117" s="538"/>
      <c r="E117" s="100"/>
      <c r="F117" s="538"/>
      <c r="G117" s="101"/>
      <c r="H117" s="99"/>
      <c r="I117" s="382">
        <f>IFERROR(_xlfn.XLOOKUP(E117,PHZH_Personal_2025!$A$6:$A$12,PHZH_Personal_2025!$D$6:$D$12),"")</f>
        <v>0</v>
      </c>
      <c r="J117" s="382">
        <f t="shared" ref="J117:J129" si="14">I117*G117*H117/12</f>
        <v>0</v>
      </c>
      <c r="K117" s="469" t="s">
        <v>347</v>
      </c>
      <c r="L117" s="470"/>
      <c r="M117" s="470"/>
      <c r="N117" s="486"/>
    </row>
    <row r="118" spans="1:14">
      <c r="A118" s="486"/>
      <c r="B118" s="487"/>
      <c r="C118" s="114" t="s">
        <v>4</v>
      </c>
      <c r="D118" s="538"/>
      <c r="E118" s="100"/>
      <c r="F118" s="538"/>
      <c r="G118" s="101"/>
      <c r="H118" s="99"/>
      <c r="I118" s="382">
        <f>IFERROR(_xlfn.XLOOKUP(E118,PHZH_Personal_2025!$A$6:$A$12,PHZH_Personal_2025!$D$6:$D$12),"")</f>
        <v>0</v>
      </c>
      <c r="J118" s="382">
        <f t="shared" si="14"/>
        <v>0</v>
      </c>
      <c r="K118" s="469"/>
      <c r="L118" s="470"/>
      <c r="M118" s="470"/>
      <c r="N118" s="486"/>
    </row>
    <row r="119" spans="1:14">
      <c r="A119" s="486"/>
      <c r="B119" s="487"/>
      <c r="C119" s="114" t="s">
        <v>4</v>
      </c>
      <c r="D119" s="538"/>
      <c r="E119" s="100"/>
      <c r="F119" s="538"/>
      <c r="G119" s="101"/>
      <c r="H119" s="99"/>
      <c r="I119" s="382">
        <f>IFERROR(_xlfn.XLOOKUP(E119,PHZH_Personal_2025!$A$6:$A$12,PHZH_Personal_2025!$D$6:$D$12),"")</f>
        <v>0</v>
      </c>
      <c r="J119" s="382">
        <f t="shared" ref="J119:J120" si="15">I119*G119*H119/12</f>
        <v>0</v>
      </c>
      <c r="K119" s="469"/>
      <c r="L119" s="470"/>
      <c r="M119" s="470"/>
      <c r="N119" s="486"/>
    </row>
    <row r="120" spans="1:14">
      <c r="A120" s="486"/>
      <c r="B120" s="487"/>
      <c r="C120" s="114" t="s">
        <v>4</v>
      </c>
      <c r="D120" s="538"/>
      <c r="E120" s="100"/>
      <c r="F120" s="538"/>
      <c r="G120" s="101"/>
      <c r="H120" s="99"/>
      <c r="I120" s="382">
        <f>IFERROR(_xlfn.XLOOKUP(E120,PHZH_Personal_2025!$A$6:$A$12,PHZH_Personal_2025!$D$6:$D$12),"")</f>
        <v>0</v>
      </c>
      <c r="J120" s="382">
        <f t="shared" si="15"/>
        <v>0</v>
      </c>
      <c r="K120" s="469"/>
      <c r="L120" s="470"/>
      <c r="M120" s="470"/>
      <c r="N120" s="486"/>
    </row>
    <row r="121" spans="1:14">
      <c r="A121" s="486"/>
      <c r="B121" s="487"/>
      <c r="C121" s="114" t="s">
        <v>4</v>
      </c>
      <c r="D121" s="538"/>
      <c r="E121" s="100"/>
      <c r="F121" s="538"/>
      <c r="G121" s="101"/>
      <c r="H121" s="99"/>
      <c r="I121" s="382">
        <f>IFERROR(_xlfn.XLOOKUP(E121,PHZH_Personal_2025!$A$6:$A$12,PHZH_Personal_2025!$D$6:$D$12),"")</f>
        <v>0</v>
      </c>
      <c r="J121" s="382">
        <f t="shared" si="14"/>
        <v>0</v>
      </c>
      <c r="K121" s="469"/>
      <c r="L121" s="470"/>
      <c r="M121" s="470"/>
      <c r="N121" s="486"/>
    </row>
    <row r="122" spans="1:14">
      <c r="A122" s="486"/>
      <c r="B122" s="487"/>
      <c r="C122" s="114" t="s">
        <v>4</v>
      </c>
      <c r="D122" s="538"/>
      <c r="E122" s="100"/>
      <c r="F122" s="538"/>
      <c r="G122" s="101"/>
      <c r="H122" s="99"/>
      <c r="I122" s="382">
        <f>IFERROR(_xlfn.XLOOKUP(E122,PHZH_Personal_2025!$A$6:$A$12,PHZH_Personal_2025!$D$6:$D$12),"")</f>
        <v>0</v>
      </c>
      <c r="J122" s="382">
        <f t="shared" si="14"/>
        <v>0</v>
      </c>
      <c r="K122" s="469"/>
      <c r="L122" s="470"/>
      <c r="M122" s="470"/>
      <c r="N122" s="486"/>
    </row>
    <row r="123" spans="1:14">
      <c r="A123" s="486"/>
      <c r="B123" s="487"/>
      <c r="C123" s="114" t="s">
        <v>4</v>
      </c>
      <c r="D123" s="538"/>
      <c r="E123" s="100"/>
      <c r="F123" s="538"/>
      <c r="G123" s="101"/>
      <c r="H123" s="99"/>
      <c r="I123" s="382">
        <f>IFERROR(_xlfn.XLOOKUP(E123,PHZH_Personal_2025!$A$6:$A$12,PHZH_Personal_2025!$D$6:$D$12),"")</f>
        <v>0</v>
      </c>
      <c r="J123" s="382">
        <f t="shared" si="14"/>
        <v>0</v>
      </c>
      <c r="K123" s="469"/>
      <c r="L123" s="470"/>
      <c r="M123" s="470"/>
      <c r="N123" s="486"/>
    </row>
    <row r="124" spans="1:14">
      <c r="A124" s="486"/>
      <c r="B124" s="487"/>
      <c r="C124" s="114" t="s">
        <v>4</v>
      </c>
      <c r="D124" s="538"/>
      <c r="E124" s="100"/>
      <c r="F124" s="538"/>
      <c r="G124" s="101"/>
      <c r="H124" s="99"/>
      <c r="I124" s="382">
        <f>IFERROR(_xlfn.XLOOKUP(E124,PHZH_Personal_2025!$A$6:$A$12,PHZH_Personal_2025!$D$6:$D$12),"")</f>
        <v>0</v>
      </c>
      <c r="J124" s="382">
        <f>I124*G124*H124/12</f>
        <v>0</v>
      </c>
      <c r="K124" s="469"/>
      <c r="L124" s="470"/>
      <c r="M124" s="470"/>
      <c r="N124" s="486"/>
    </row>
    <row r="125" spans="1:14">
      <c r="A125" s="486"/>
      <c r="B125" s="487"/>
      <c r="C125" s="114" t="s">
        <v>4</v>
      </c>
      <c r="D125" s="538"/>
      <c r="E125" s="103"/>
      <c r="F125" s="538"/>
      <c r="G125" s="101"/>
      <c r="H125" s="99"/>
      <c r="I125" s="383"/>
      <c r="J125" s="382">
        <f t="shared" si="14"/>
        <v>0</v>
      </c>
      <c r="K125" s="469" t="s">
        <v>97</v>
      </c>
      <c r="L125" s="470"/>
      <c r="M125" s="470"/>
      <c r="N125" s="486"/>
    </row>
    <row r="126" spans="1:14">
      <c r="A126" s="486"/>
      <c r="B126" s="487"/>
      <c r="C126" s="114" t="s">
        <v>4</v>
      </c>
      <c r="D126" s="538"/>
      <c r="E126" s="103"/>
      <c r="F126" s="538"/>
      <c r="G126" s="101"/>
      <c r="H126" s="99"/>
      <c r="I126" s="383"/>
      <c r="J126" s="382">
        <f>I126*G126*H126/12</f>
        <v>0</v>
      </c>
      <c r="K126" s="469"/>
      <c r="L126" s="470"/>
      <c r="M126" s="470"/>
      <c r="N126" s="486"/>
    </row>
    <row r="127" spans="1:14">
      <c r="A127" s="486"/>
      <c r="B127" s="487"/>
      <c r="C127" s="114" t="s">
        <v>4</v>
      </c>
      <c r="D127" s="538"/>
      <c r="E127" s="103"/>
      <c r="F127" s="538"/>
      <c r="G127" s="101"/>
      <c r="H127" s="99"/>
      <c r="I127" s="383"/>
      <c r="J127" s="382">
        <f t="shared" si="14"/>
        <v>0</v>
      </c>
      <c r="K127" s="469"/>
      <c r="L127" s="470"/>
      <c r="M127" s="470"/>
      <c r="N127" s="486"/>
    </row>
    <row r="128" spans="1:14">
      <c r="A128" s="486"/>
      <c r="B128" s="487"/>
      <c r="C128" s="114" t="s">
        <v>4</v>
      </c>
      <c r="D128" s="538"/>
      <c r="E128" s="103"/>
      <c r="F128" s="538"/>
      <c r="G128" s="101"/>
      <c r="H128" s="99"/>
      <c r="I128" s="383"/>
      <c r="J128" s="382">
        <f t="shared" si="14"/>
        <v>0</v>
      </c>
      <c r="K128" s="469"/>
      <c r="L128" s="470"/>
      <c r="M128" s="470"/>
      <c r="N128" s="486"/>
    </row>
    <row r="129" spans="1:14">
      <c r="A129" s="486"/>
      <c r="B129" s="487"/>
      <c r="C129" s="114" t="s">
        <v>4</v>
      </c>
      <c r="D129" s="538"/>
      <c r="E129" s="103"/>
      <c r="F129" s="538"/>
      <c r="G129" s="101"/>
      <c r="H129" s="99"/>
      <c r="I129" s="383"/>
      <c r="J129" s="382">
        <f t="shared" si="14"/>
        <v>0</v>
      </c>
      <c r="K129" s="469"/>
      <c r="L129" s="470"/>
      <c r="M129" s="470"/>
      <c r="N129" s="486"/>
    </row>
    <row r="130" spans="1:14" ht="18" customHeight="1">
      <c r="A130" s="486"/>
      <c r="B130" s="487"/>
      <c r="C130" s="378" t="s">
        <v>450</v>
      </c>
      <c r="D130" s="384"/>
      <c r="E130" s="384"/>
      <c r="F130" s="384"/>
      <c r="G130" s="384"/>
      <c r="H130" s="384"/>
      <c r="I130" s="384"/>
      <c r="J130" s="60"/>
      <c r="K130" s="469"/>
      <c r="L130" s="470"/>
      <c r="M130" s="470"/>
      <c r="N130" s="486"/>
    </row>
    <row r="131" spans="1:14" s="64" customFormat="1" ht="19">
      <c r="A131" s="486"/>
      <c r="B131" s="487"/>
      <c r="C131" s="226" t="s">
        <v>337</v>
      </c>
      <c r="D131" s="227"/>
      <c r="E131" s="226"/>
      <c r="F131" s="226"/>
      <c r="G131" s="227"/>
      <c r="H131" s="226"/>
      <c r="I131" s="228"/>
      <c r="J131" s="228">
        <f>SUM(J117:J130)</f>
        <v>0</v>
      </c>
      <c r="K131" s="471"/>
      <c r="L131" s="472"/>
      <c r="M131" s="473"/>
      <c r="N131" s="486"/>
    </row>
    <row r="132" spans="1:14" s="64" customFormat="1" ht="9" customHeight="1">
      <c r="A132" s="486"/>
      <c r="B132" s="97"/>
      <c r="C132" s="107"/>
      <c r="D132" s="107"/>
      <c r="E132" s="107"/>
      <c r="F132" s="107"/>
      <c r="G132" s="246"/>
      <c r="H132" s="246"/>
      <c r="I132" s="246"/>
      <c r="J132" s="246"/>
      <c r="K132" s="242"/>
      <c r="L132" s="243"/>
      <c r="M132" s="81"/>
      <c r="N132" s="486"/>
    </row>
    <row r="133" spans="1:14" s="60" customFormat="1" ht="16" customHeight="1">
      <c r="A133" s="486"/>
      <c r="B133" s="489" t="s">
        <v>335</v>
      </c>
      <c r="C133" s="229" t="s">
        <v>4</v>
      </c>
      <c r="D133" s="229" t="s">
        <v>446</v>
      </c>
      <c r="E133" s="229"/>
      <c r="F133" s="229"/>
      <c r="G133" s="229"/>
      <c r="H133" s="230"/>
      <c r="I133" s="230"/>
      <c r="J133" s="230"/>
      <c r="K133" s="476"/>
      <c r="L133" s="477"/>
      <c r="M133" s="477"/>
      <c r="N133" s="486"/>
    </row>
    <row r="134" spans="1:14" s="60" customFormat="1" ht="34">
      <c r="A134" s="486"/>
      <c r="B134" s="489"/>
      <c r="C134" s="110" t="s">
        <v>8</v>
      </c>
      <c r="D134" s="110" t="s">
        <v>9</v>
      </c>
      <c r="E134" s="110" t="s">
        <v>443</v>
      </c>
      <c r="F134" s="223" t="s">
        <v>90</v>
      </c>
      <c r="G134" s="224" t="s">
        <v>393</v>
      </c>
      <c r="H134" s="224" t="s">
        <v>91</v>
      </c>
      <c r="I134" s="224" t="s">
        <v>394</v>
      </c>
      <c r="J134" s="224" t="s">
        <v>445</v>
      </c>
      <c r="K134" s="225" t="s">
        <v>105</v>
      </c>
      <c r="L134" s="413" t="s">
        <v>336</v>
      </c>
      <c r="M134" s="368"/>
      <c r="N134" s="486"/>
    </row>
    <row r="135" spans="1:14" s="60" customFormat="1" ht="16" customHeight="1">
      <c r="A135" s="486"/>
      <c r="B135" s="489"/>
      <c r="C135" s="114" t="s">
        <v>4</v>
      </c>
      <c r="D135" s="538" t="s">
        <v>109</v>
      </c>
      <c r="E135" s="100"/>
      <c r="F135" s="538"/>
      <c r="G135" s="101"/>
      <c r="H135" s="99"/>
      <c r="I135" s="382">
        <f>IFERROR(_xlfn.XLOOKUP(E135,PHZH_Personal_2025!$A$6:$A$12,PHZH_Personal_2025!$D$6:$D$12),"")</f>
        <v>0</v>
      </c>
      <c r="J135" s="382">
        <f t="shared" ref="J135:J138" si="16">I135*G135*H135/12</f>
        <v>0</v>
      </c>
      <c r="K135" s="533"/>
      <c r="L135" s="531" t="s">
        <v>438</v>
      </c>
      <c r="M135" s="532" t="s">
        <v>347</v>
      </c>
      <c r="N135" s="486"/>
    </row>
    <row r="136" spans="1:14" s="60" customFormat="1" ht="16" customHeight="1">
      <c r="A136" s="486"/>
      <c r="B136" s="489"/>
      <c r="C136" s="114" t="s">
        <v>4</v>
      </c>
      <c r="D136" s="538"/>
      <c r="E136" s="100"/>
      <c r="F136" s="538"/>
      <c r="G136" s="101"/>
      <c r="H136" s="99"/>
      <c r="I136" s="382">
        <f>IFERROR(_xlfn.XLOOKUP(E136,PHZH_Personal_2025!$A$6:$A$12,PHZH_Personal_2025!$D$6:$D$12),"")</f>
        <v>0</v>
      </c>
      <c r="J136" s="382">
        <f t="shared" si="16"/>
        <v>0</v>
      </c>
      <c r="K136" s="533"/>
      <c r="L136" s="531" t="s">
        <v>438</v>
      </c>
      <c r="M136" s="532"/>
      <c r="N136" s="486"/>
    </row>
    <row r="137" spans="1:14" s="60" customFormat="1" ht="16" customHeight="1">
      <c r="A137" s="486"/>
      <c r="B137" s="489"/>
      <c r="C137" s="114" t="s">
        <v>4</v>
      </c>
      <c r="D137" s="538"/>
      <c r="E137" s="100"/>
      <c r="F137" s="538"/>
      <c r="G137" s="101"/>
      <c r="H137" s="99"/>
      <c r="I137" s="382">
        <f>IFERROR(_xlfn.XLOOKUP(E137,PHZH_Personal_2025!$A$6:$A$12,PHZH_Personal_2025!$D$6:$D$12),"")</f>
        <v>0</v>
      </c>
      <c r="J137" s="382">
        <f t="shared" ref="J137" si="17">I137*G137*H137/12</f>
        <v>0</v>
      </c>
      <c r="K137" s="533"/>
      <c r="L137" s="531" t="s">
        <v>438</v>
      </c>
      <c r="M137" s="532"/>
      <c r="N137" s="486"/>
    </row>
    <row r="138" spans="1:14" s="60" customFormat="1" ht="16" customHeight="1">
      <c r="A138" s="486"/>
      <c r="B138" s="489"/>
      <c r="C138" s="114" t="s">
        <v>4</v>
      </c>
      <c r="D138" s="538"/>
      <c r="E138" s="100"/>
      <c r="F138" s="538"/>
      <c r="G138" s="101"/>
      <c r="H138" s="99"/>
      <c r="I138" s="382">
        <f>IFERROR(_xlfn.XLOOKUP(E138,PHZH_Personal_2025!$A$6:$A$12,PHZH_Personal_2025!$D$6:$D$12),"")</f>
        <v>0</v>
      </c>
      <c r="J138" s="382">
        <f t="shared" si="16"/>
        <v>0</v>
      </c>
      <c r="K138" s="533"/>
      <c r="L138" s="531" t="s">
        <v>438</v>
      </c>
      <c r="M138" s="532"/>
      <c r="N138" s="486"/>
    </row>
    <row r="139" spans="1:14" s="60" customFormat="1" ht="16" customHeight="1">
      <c r="A139" s="486"/>
      <c r="B139" s="489"/>
      <c r="C139" s="114" t="s">
        <v>4</v>
      </c>
      <c r="D139" s="538"/>
      <c r="E139" s="103"/>
      <c r="F139" s="538"/>
      <c r="G139" s="101"/>
      <c r="H139" s="99"/>
      <c r="I139" s="383">
        <f>IFERROR(VLOOKUP(E139,UZH_Personal_2026!A$4:L$12, 5,FALSE),)</f>
        <v>0</v>
      </c>
      <c r="J139" s="382">
        <f>I139*G139*H139/12</f>
        <v>0</v>
      </c>
      <c r="K139" s="533"/>
      <c r="L139" s="531" t="s">
        <v>438</v>
      </c>
      <c r="M139" s="532" t="s">
        <v>97</v>
      </c>
      <c r="N139" s="486"/>
    </row>
    <row r="140" spans="1:14" s="60" customFormat="1" ht="16" customHeight="1">
      <c r="A140" s="486"/>
      <c r="B140" s="489"/>
      <c r="C140" s="114" t="s">
        <v>4</v>
      </c>
      <c r="D140" s="538"/>
      <c r="E140" s="103"/>
      <c r="F140" s="538"/>
      <c r="G140" s="101"/>
      <c r="H140" s="99"/>
      <c r="I140" s="383">
        <f>IFERROR(VLOOKUP(E140,UZH_Personal_2026!A$4:L$12, 5,FALSE),)</f>
        <v>0</v>
      </c>
      <c r="J140" s="382">
        <f t="shared" ref="J140:J141" si="18">I140*G140*H140/12</f>
        <v>0</v>
      </c>
      <c r="K140" s="533"/>
      <c r="L140" s="531" t="s">
        <v>438</v>
      </c>
      <c r="M140" s="532"/>
      <c r="N140" s="486"/>
    </row>
    <row r="141" spans="1:14" s="60" customFormat="1" ht="16" customHeight="1">
      <c r="A141" s="486"/>
      <c r="B141" s="489"/>
      <c r="C141" s="114" t="s">
        <v>4</v>
      </c>
      <c r="D141" s="538"/>
      <c r="E141" s="103"/>
      <c r="F141" s="538"/>
      <c r="G141" s="101"/>
      <c r="H141" s="99"/>
      <c r="I141" s="383">
        <f>IFERROR(VLOOKUP(E141,UZH_Personal_2026!A$4:L$12, 5,FALSE),)</f>
        <v>0</v>
      </c>
      <c r="J141" s="382">
        <f t="shared" si="18"/>
        <v>0</v>
      </c>
      <c r="K141" s="533"/>
      <c r="L141" s="531" t="s">
        <v>438</v>
      </c>
      <c r="M141" s="532"/>
      <c r="N141" s="486"/>
    </row>
    <row r="142" spans="1:14" s="60" customFormat="1" ht="17" customHeight="1">
      <c r="A142" s="486"/>
      <c r="B142" s="489"/>
      <c r="C142" s="378" t="s">
        <v>450</v>
      </c>
      <c r="D142" s="384"/>
      <c r="E142" s="384"/>
      <c r="F142" s="384"/>
      <c r="G142" s="384"/>
      <c r="H142" s="384"/>
      <c r="I142" s="384"/>
      <c r="K142" s="533"/>
      <c r="L142" s="534"/>
      <c r="M142" s="535"/>
      <c r="N142" s="486"/>
    </row>
    <row r="143" spans="1:14" s="64" customFormat="1" ht="19">
      <c r="A143" s="486"/>
      <c r="B143" s="489"/>
      <c r="C143" s="231" t="s">
        <v>447</v>
      </c>
      <c r="D143" s="232"/>
      <c r="E143" s="231"/>
      <c r="F143" s="231"/>
      <c r="G143" s="232"/>
      <c r="H143" s="231"/>
      <c r="I143" s="233"/>
      <c r="J143" s="233">
        <f>SUM(J135:J141)</f>
        <v>0</v>
      </c>
      <c r="K143" s="231"/>
      <c r="L143" s="414"/>
      <c r="M143" s="367"/>
      <c r="N143" s="486"/>
    </row>
    <row r="144" spans="1:14" s="60" customFormat="1" ht="11" customHeight="1">
      <c r="A144" s="486"/>
      <c r="B144" s="148"/>
      <c r="C144" s="150"/>
      <c r="D144" s="150"/>
      <c r="E144" s="150"/>
      <c r="F144" s="151"/>
      <c r="G144" s="148"/>
      <c r="H144" s="148"/>
      <c r="I144" s="148"/>
      <c r="J144" s="148"/>
      <c r="K144" s="148"/>
      <c r="L144" s="148"/>
      <c r="M144" s="366"/>
      <c r="N144" s="486"/>
    </row>
    <row r="145" spans="1:14" s="64" customFormat="1" ht="19" customHeight="1">
      <c r="A145" s="486"/>
      <c r="B145" s="149" t="s">
        <v>125</v>
      </c>
      <c r="C145" s="234" t="s">
        <v>262</v>
      </c>
      <c r="D145" s="235"/>
      <c r="E145" s="235"/>
      <c r="F145" s="236"/>
      <c r="G145" s="237"/>
      <c r="H145" s="237"/>
      <c r="I145" s="238"/>
      <c r="J145" s="238">
        <f>J131+J143</f>
        <v>0</v>
      </c>
      <c r="K145" s="238"/>
      <c r="L145" s="238"/>
      <c r="M145" s="239"/>
      <c r="N145" s="486"/>
    </row>
    <row r="146" spans="1:14">
      <c r="C146" s="60"/>
      <c r="D146" s="60"/>
      <c r="E146" s="60"/>
      <c r="F146" s="60"/>
      <c r="G146" s="60"/>
      <c r="H146" s="60"/>
      <c r="I146" s="60"/>
      <c r="J146" s="60"/>
      <c r="K146" s="60"/>
      <c r="L146" s="60"/>
      <c r="M146" s="60"/>
    </row>
    <row r="147" spans="1:14">
      <c r="C147" s="60"/>
      <c r="D147" s="60"/>
      <c r="E147" s="60"/>
      <c r="F147" s="60"/>
      <c r="G147" s="60"/>
      <c r="H147" s="60"/>
      <c r="I147" s="60"/>
      <c r="J147" s="60"/>
      <c r="K147" s="60"/>
      <c r="L147" s="60"/>
      <c r="M147" s="60"/>
    </row>
    <row r="148" spans="1:14">
      <c r="C148" s="60"/>
      <c r="D148" s="60"/>
      <c r="E148" s="60"/>
      <c r="F148" s="60"/>
      <c r="G148" s="60"/>
      <c r="H148" s="60"/>
      <c r="I148" s="60"/>
      <c r="J148" s="60"/>
      <c r="K148" s="60"/>
      <c r="L148" s="60"/>
      <c r="M148" s="60"/>
    </row>
    <row r="149" spans="1:14">
      <c r="C149" s="60"/>
      <c r="D149" s="60"/>
      <c r="E149" s="60"/>
      <c r="F149" s="60"/>
      <c r="G149" s="60"/>
      <c r="H149" s="60"/>
      <c r="I149" s="60"/>
      <c r="J149" s="60"/>
      <c r="K149" s="60"/>
      <c r="L149" s="60"/>
      <c r="M149" s="60"/>
    </row>
    <row r="150" spans="1:14">
      <c r="C150" s="60"/>
      <c r="D150" s="60"/>
      <c r="E150" s="60"/>
      <c r="F150" s="60"/>
      <c r="G150" s="60"/>
      <c r="H150" s="60"/>
      <c r="I150" s="60"/>
      <c r="J150" s="60"/>
      <c r="K150" s="60"/>
      <c r="L150" s="60"/>
      <c r="M150" s="60"/>
    </row>
    <row r="151" spans="1:14">
      <c r="C151" s="60"/>
      <c r="D151" s="60"/>
      <c r="E151" s="60"/>
      <c r="F151" s="60"/>
      <c r="G151" s="60"/>
      <c r="H151" s="60"/>
      <c r="I151" s="60"/>
      <c r="J151" s="60"/>
      <c r="K151" s="60"/>
      <c r="L151" s="60"/>
      <c r="M151" s="60"/>
    </row>
    <row r="152" spans="1:14">
      <c r="C152" s="60"/>
      <c r="D152" s="60"/>
      <c r="E152" s="60"/>
      <c r="F152" s="60"/>
      <c r="G152" s="60"/>
      <c r="H152" s="60"/>
      <c r="I152" s="60"/>
      <c r="J152" s="60"/>
      <c r="K152" s="60"/>
      <c r="L152" s="60"/>
      <c r="M152" s="60"/>
    </row>
    <row r="153" spans="1:14">
      <c r="C153" s="60"/>
      <c r="D153" s="60"/>
      <c r="E153" s="60"/>
      <c r="F153" s="60"/>
      <c r="G153" s="60"/>
      <c r="H153" s="60"/>
      <c r="I153" s="60"/>
      <c r="J153" s="60"/>
      <c r="K153" s="60"/>
      <c r="L153" s="60"/>
      <c r="M153" s="60"/>
    </row>
    <row r="154" spans="1:14">
      <c r="C154" s="60"/>
      <c r="D154" s="60"/>
      <c r="E154" s="60"/>
      <c r="F154" s="60"/>
      <c r="G154" s="60"/>
      <c r="H154" s="60"/>
      <c r="I154" s="60"/>
      <c r="J154" s="60"/>
      <c r="K154" s="60"/>
      <c r="L154" s="60"/>
      <c r="M154" s="60"/>
    </row>
    <row r="155" spans="1:14">
      <c r="C155" s="60"/>
      <c r="D155" s="60"/>
      <c r="E155" s="60"/>
      <c r="F155" s="60"/>
      <c r="G155" s="60"/>
      <c r="H155" s="60"/>
      <c r="I155" s="60"/>
      <c r="J155" s="60"/>
      <c r="K155" s="60"/>
      <c r="L155" s="60"/>
      <c r="M155" s="60"/>
    </row>
    <row r="156" spans="1:14">
      <c r="C156" s="60"/>
      <c r="D156" s="60"/>
      <c r="E156" s="60"/>
      <c r="F156" s="60"/>
      <c r="G156" s="60"/>
      <c r="H156" s="60"/>
      <c r="I156" s="60"/>
      <c r="J156" s="60"/>
      <c r="K156" s="60"/>
      <c r="L156" s="60"/>
      <c r="M156" s="60"/>
    </row>
    <row r="157" spans="1:14">
      <c r="C157" s="60"/>
      <c r="D157" s="60"/>
      <c r="E157" s="60"/>
      <c r="F157" s="60"/>
      <c r="G157" s="60"/>
      <c r="H157" s="60"/>
      <c r="I157" s="60"/>
      <c r="J157" s="60"/>
      <c r="K157" s="60"/>
      <c r="L157" s="60"/>
      <c r="M157" s="60"/>
    </row>
    <row r="158" spans="1:14">
      <c r="C158" s="60"/>
      <c r="D158" s="60"/>
      <c r="E158" s="60"/>
      <c r="F158" s="60"/>
      <c r="G158" s="60"/>
      <c r="H158" s="60"/>
      <c r="I158" s="60"/>
      <c r="J158" s="60"/>
      <c r="K158" s="60"/>
      <c r="L158" s="60"/>
      <c r="M158" s="60"/>
    </row>
    <row r="159" spans="1:14">
      <c r="C159" s="60"/>
      <c r="D159" s="60"/>
      <c r="E159" s="60"/>
      <c r="F159" s="60"/>
      <c r="G159" s="60"/>
      <c r="H159" s="60"/>
      <c r="I159" s="60"/>
      <c r="J159" s="60"/>
      <c r="K159" s="60"/>
      <c r="L159" s="60"/>
      <c r="M159" s="60"/>
    </row>
    <row r="160" spans="1:14">
      <c r="C160" s="60"/>
      <c r="D160" s="60"/>
      <c r="E160" s="60"/>
      <c r="F160" s="60"/>
      <c r="G160" s="60"/>
      <c r="H160" s="60"/>
      <c r="I160" s="60"/>
      <c r="J160" s="60"/>
      <c r="K160" s="60"/>
      <c r="L160" s="60"/>
      <c r="M160" s="60"/>
    </row>
    <row r="161" spans="3:13">
      <c r="C161" s="60"/>
      <c r="D161" s="60"/>
      <c r="E161" s="60"/>
      <c r="F161" s="60"/>
      <c r="G161" s="60"/>
      <c r="H161" s="60"/>
      <c r="I161" s="60"/>
      <c r="J161" s="60"/>
      <c r="K161" s="60"/>
      <c r="L161" s="60"/>
      <c r="M161" s="60"/>
    </row>
    <row r="162" spans="3:13">
      <c r="C162" s="60"/>
      <c r="D162" s="60"/>
      <c r="E162" s="60"/>
      <c r="F162" s="60"/>
      <c r="G162" s="60"/>
      <c r="H162" s="60"/>
      <c r="I162" s="60"/>
      <c r="J162" s="60"/>
      <c r="K162" s="60"/>
      <c r="L162" s="60"/>
      <c r="M162" s="60"/>
    </row>
    <row r="163" spans="3:13">
      <c r="C163" s="60"/>
      <c r="D163" s="60"/>
      <c r="E163" s="60"/>
      <c r="F163" s="60"/>
      <c r="G163" s="60"/>
      <c r="H163" s="60"/>
      <c r="I163" s="60"/>
      <c r="J163" s="60"/>
      <c r="K163" s="60"/>
      <c r="L163" s="60"/>
      <c r="M163" s="60"/>
    </row>
    <row r="164" spans="3:13">
      <c r="C164" s="60"/>
      <c r="D164" s="60"/>
      <c r="E164" s="60"/>
      <c r="F164" s="60"/>
      <c r="G164" s="60"/>
      <c r="H164" s="60"/>
      <c r="I164" s="60"/>
      <c r="J164" s="60"/>
      <c r="K164" s="60"/>
      <c r="L164" s="60"/>
      <c r="M164" s="60"/>
    </row>
    <row r="165" spans="3:13">
      <c r="C165" s="60"/>
      <c r="D165" s="60"/>
      <c r="E165" s="60"/>
      <c r="F165" s="60"/>
      <c r="G165" s="60"/>
      <c r="H165" s="60"/>
      <c r="I165" s="60"/>
      <c r="J165" s="60"/>
      <c r="K165" s="60"/>
      <c r="L165" s="60"/>
      <c r="M165" s="60"/>
    </row>
    <row r="166" spans="3:13">
      <c r="C166" s="60"/>
      <c r="D166" s="60"/>
      <c r="E166" s="60"/>
      <c r="F166" s="60"/>
      <c r="G166" s="60"/>
      <c r="H166" s="60"/>
      <c r="I166" s="60"/>
      <c r="J166" s="60"/>
      <c r="K166" s="60"/>
      <c r="L166" s="60"/>
      <c r="M166" s="60"/>
    </row>
  </sheetData>
  <sheetProtection sheet="1" objects="1" scenarios="1"/>
  <mergeCells count="123">
    <mergeCell ref="G64:H64"/>
    <mergeCell ref="G63:H63"/>
    <mergeCell ref="G62:H62"/>
    <mergeCell ref="G61:H61"/>
    <mergeCell ref="G60:H60"/>
    <mergeCell ref="G59:H59"/>
    <mergeCell ref="K49:M49"/>
    <mergeCell ref="K17:M17"/>
    <mergeCell ref="K21:M21"/>
    <mergeCell ref="K22:M22"/>
    <mergeCell ref="K23:M23"/>
    <mergeCell ref="K56:M56"/>
    <mergeCell ref="K57:M57"/>
    <mergeCell ref="K58:M58"/>
    <mergeCell ref="K59:M59"/>
    <mergeCell ref="K60:M60"/>
    <mergeCell ref="K61:M61"/>
    <mergeCell ref="K62:M62"/>
    <mergeCell ref="A8:D8"/>
    <mergeCell ref="A3:D3"/>
    <mergeCell ref="A4:D4"/>
    <mergeCell ref="A2:D2"/>
    <mergeCell ref="A5:D5"/>
    <mergeCell ref="A6:D6"/>
    <mergeCell ref="A7:D7"/>
    <mergeCell ref="A17:A47"/>
    <mergeCell ref="B17:B33"/>
    <mergeCell ref="B35:B45"/>
    <mergeCell ref="N82:N112"/>
    <mergeCell ref="K35:M35"/>
    <mergeCell ref="K67:M67"/>
    <mergeCell ref="N17:N47"/>
    <mergeCell ref="N49:N79"/>
    <mergeCell ref="K82:M82"/>
    <mergeCell ref="N115:N145"/>
    <mergeCell ref="K133:M133"/>
    <mergeCell ref="K115:M115"/>
    <mergeCell ref="K118:M118"/>
    <mergeCell ref="K119:M119"/>
    <mergeCell ref="K120:M120"/>
    <mergeCell ref="K131:M131"/>
    <mergeCell ref="K126:M126"/>
    <mergeCell ref="K127:M127"/>
    <mergeCell ref="K128:M128"/>
    <mergeCell ref="K129:M129"/>
    <mergeCell ref="K130:M130"/>
    <mergeCell ref="K121:M121"/>
    <mergeCell ref="K122:M122"/>
    <mergeCell ref="K63:M63"/>
    <mergeCell ref="K64:M64"/>
    <mergeCell ref="K54:M54"/>
    <mergeCell ref="K55:M55"/>
    <mergeCell ref="G69:H69"/>
    <mergeCell ref="G70:H70"/>
    <mergeCell ref="G71:H71"/>
    <mergeCell ref="G72:H72"/>
    <mergeCell ref="A115:A145"/>
    <mergeCell ref="B115:B131"/>
    <mergeCell ref="A82:A112"/>
    <mergeCell ref="B82:B98"/>
    <mergeCell ref="B67:B77"/>
    <mergeCell ref="B100:B110"/>
    <mergeCell ref="B133:B143"/>
    <mergeCell ref="A49:A79"/>
    <mergeCell ref="B49:B65"/>
    <mergeCell ref="G50:H50"/>
    <mergeCell ref="G78:H79"/>
    <mergeCell ref="G65:H65"/>
    <mergeCell ref="G51:H51"/>
    <mergeCell ref="G52:H52"/>
    <mergeCell ref="G53:H53"/>
    <mergeCell ref="G54:H54"/>
    <mergeCell ref="G55:H55"/>
    <mergeCell ref="G56:H56"/>
    <mergeCell ref="G57:H57"/>
    <mergeCell ref="G58:H58"/>
    <mergeCell ref="G73:H73"/>
    <mergeCell ref="G74:H74"/>
    <mergeCell ref="G75:H75"/>
    <mergeCell ref="G66:H66"/>
    <mergeCell ref="G76:H76"/>
    <mergeCell ref="G77:H77"/>
    <mergeCell ref="G68:H68"/>
    <mergeCell ref="K18:M18"/>
    <mergeCell ref="K50:M50"/>
    <mergeCell ref="K51:M51"/>
    <mergeCell ref="K52:M52"/>
    <mergeCell ref="K53:M53"/>
    <mergeCell ref="K29:M29"/>
    <mergeCell ref="K30:M30"/>
    <mergeCell ref="K31:M31"/>
    <mergeCell ref="K32:M32"/>
    <mergeCell ref="K33:M33"/>
    <mergeCell ref="K24:M24"/>
    <mergeCell ref="K25:M25"/>
    <mergeCell ref="K26:M26"/>
    <mergeCell ref="K27:M27"/>
    <mergeCell ref="K28:M28"/>
    <mergeCell ref="K19:M19"/>
    <mergeCell ref="K20:M20"/>
    <mergeCell ref="K87:M87"/>
    <mergeCell ref="K88:M88"/>
    <mergeCell ref="K89:M89"/>
    <mergeCell ref="K90:M90"/>
    <mergeCell ref="K91:M91"/>
    <mergeCell ref="K65:M65"/>
    <mergeCell ref="K83:M83"/>
    <mergeCell ref="K84:M84"/>
    <mergeCell ref="K85:M85"/>
    <mergeCell ref="K86:M86"/>
    <mergeCell ref="K123:M123"/>
    <mergeCell ref="K124:M124"/>
    <mergeCell ref="K125:M125"/>
    <mergeCell ref="K97:M97"/>
    <mergeCell ref="K98:M98"/>
    <mergeCell ref="K116:M116"/>
    <mergeCell ref="K117:M117"/>
    <mergeCell ref="K92:M92"/>
    <mergeCell ref="K93:M93"/>
    <mergeCell ref="K94:M94"/>
    <mergeCell ref="K95:M95"/>
    <mergeCell ref="K96:M96"/>
    <mergeCell ref="K100:M100"/>
  </mergeCells>
  <dataValidations count="1">
    <dataValidation type="list" allowBlank="1" showInputMessage="1" showErrorMessage="1" sqref="E130 E46 E64 E97 E32 E44 E111 E109 E78 E76 E142 E144" xr:uid="{14CAAE24-41E2-684E-AA22-540D57E92455}">
      <formula1>#REF!</formula1>
    </dataValidation>
  </dataValidations>
  <hyperlinks>
    <hyperlink ref="B15" location="Personalkosten!A110" display="Kalkulationsschema PHZH" xr:uid="{8F500688-118A-3744-98F2-C3394FDEC7EC}"/>
    <hyperlink ref="B12" location="Personalkosten!A25" display="Kalkulationsschema UZH" xr:uid="{9642EBB4-0750-CD48-8620-440D32BB463A}"/>
    <hyperlink ref="B13" location="Personalkosten!A43" display="Kalkulationsschema ZHAW" xr:uid="{25A152F9-F33B-4B40-AC4D-D75818F50DAB}"/>
    <hyperlink ref="B14" location="Personalkosten!A76" display="Kalkulationsschema ZHdK" xr:uid="{2DADC945-8981-174F-B561-BD781F495A66}"/>
  </hyperlinks>
  <pageMargins left="0.7" right="0.7" top="0.78740157499999996" bottom="0.78740157499999996" header="0.3" footer="0.3"/>
  <pageSetup paperSize="9" scale="72" fitToHeight="0" orientation="landscape" horizontalDpi="0" verticalDpi="0"/>
  <headerFooter>
    <oddHeader>&amp;C&amp;"Helvetica Fett,Fett"&amp;16&amp;K000000Personnel costs</oddHeader>
    <oddFooter>&amp;C&amp;"Calibri,Standard"&amp;K000000&amp;P / &amp;N&amp;R&amp;"Calibri,Standard"&amp;K000000last amendment: 17.05.2023 / ds</oddFooter>
  </headerFooter>
  <legacyDrawing r:id="rId1"/>
  <extLst>
    <ext xmlns:x14="http://schemas.microsoft.com/office/spreadsheetml/2009/9/main" uri="{CCE6A557-97BC-4b89-ADB6-D9C93CAAB3DF}">
      <x14:dataValidations xmlns:xm="http://schemas.microsoft.com/office/excel/2006/main" count="4">
        <x14:dataValidation type="list" allowBlank="1" showInputMessage="1" xr:uid="{E1660230-C9C3-3043-A8E8-2CE7943DFEE7}">
          <x14:formula1>
            <xm:f>UZH_Personal_2026!$A$4:$A$12</xm:f>
          </x14:formula1>
          <xm:sqref>E43 E37:E40 E19:E26 E75 E108 E141</xm:sqref>
        </x14:dataValidation>
        <x14:dataValidation type="list" allowBlank="1" showInputMessage="1" xr:uid="{9E5D273B-34DB-804D-8BA0-B3A3BA32AD5A}">
          <x14:formula1>
            <xm:f>ZHAW_Personal!$A$4:$A$8</xm:f>
          </x14:formula1>
          <xm:sqref>E51:E58 E69:E72</xm:sqref>
        </x14:dataValidation>
        <x14:dataValidation type="list" allowBlank="1" showInputMessage="1" xr:uid="{73FDC3C2-D1D8-411F-8D4A-EE8B49040F96}">
          <x14:formula1>
            <xm:f>ZHDK_Personal_2024!$A$6:$A$18</xm:f>
          </x14:formula1>
          <xm:sqref>E84:E91 E102:E105</xm:sqref>
        </x14:dataValidation>
        <x14:dataValidation type="list" allowBlank="1" showInputMessage="1" xr:uid="{2BBA7C1F-0010-EA42-A65D-93B42AE46040}">
          <x14:formula1>
            <xm:f>PHZH_Personal_2025!$A$6:$A$11</xm:f>
          </x14:formula1>
          <xm:sqref>E117:E124 E135:E138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632FE-C4FE-B942-8E6D-F0AC29355CC8}">
  <dimension ref="A1"/>
  <sheetViews>
    <sheetView workbookViewId="0"/>
  </sheetViews>
  <sheetFormatPr baseColWidth="10" defaultRowHeight="16"/>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7709-5F3D-2A44-96B3-D3C1DA4004E9}">
  <dimension ref="B2:E11"/>
  <sheetViews>
    <sheetView workbookViewId="0">
      <selection activeCell="B11" sqref="B11"/>
    </sheetView>
  </sheetViews>
  <sheetFormatPr baseColWidth="10" defaultRowHeight="16"/>
  <sheetData>
    <row r="2" spans="2:5">
      <c r="B2" s="1" t="s">
        <v>111</v>
      </c>
      <c r="C2" s="1"/>
      <c r="D2" s="1"/>
      <c r="E2" s="1"/>
    </row>
    <row r="4" spans="2:5">
      <c r="B4" t="s">
        <v>115</v>
      </c>
    </row>
    <row r="5" spans="2:5">
      <c r="B5" t="s">
        <v>112</v>
      </c>
    </row>
    <row r="9" spans="2:5">
      <c r="B9" s="1" t="s">
        <v>116</v>
      </c>
      <c r="C9" s="1"/>
    </row>
    <row r="10" spans="2:5">
      <c r="B10" t="s">
        <v>117</v>
      </c>
    </row>
    <row r="11" spans="2:5">
      <c r="B11" t="s">
        <v>118</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88428-F248-4160-B63B-A18290487251}">
  <sheetPr>
    <tabColor theme="9" tint="0.79998168889431442"/>
    <pageSetUpPr fitToPage="1"/>
  </sheetPr>
  <dimension ref="A1:I47"/>
  <sheetViews>
    <sheetView zoomScale="160" zoomScaleNormal="160" workbookViewId="0">
      <selection activeCell="A7" sqref="A7:A18"/>
    </sheetView>
  </sheetViews>
  <sheetFormatPr baseColWidth="10" defaultColWidth="10.83203125" defaultRowHeight="13"/>
  <cols>
    <col min="1" max="1" width="36.83203125" style="2" bestFit="1" customWidth="1"/>
    <col min="2" max="2" width="21" style="2" bestFit="1" customWidth="1"/>
    <col min="3" max="3" width="20.1640625" style="2" customWidth="1"/>
    <col min="4" max="4" width="16.6640625" style="2" bestFit="1" customWidth="1"/>
    <col min="5" max="5" width="18.1640625" style="2" bestFit="1" customWidth="1"/>
    <col min="6" max="6" width="15.1640625" style="2" bestFit="1" customWidth="1"/>
    <col min="7" max="7" width="17.5" style="2" bestFit="1" customWidth="1"/>
    <col min="8" max="8" width="12.6640625" style="2" bestFit="1" customWidth="1"/>
    <col min="9" max="9" width="13.5" style="2" bestFit="1" customWidth="1"/>
    <col min="10" max="16384" width="10.83203125" style="2"/>
  </cols>
  <sheetData>
    <row r="1" spans="1:9" ht="26">
      <c r="A1" s="521" t="s">
        <v>67</v>
      </c>
      <c r="B1" s="521"/>
      <c r="C1" s="521"/>
      <c r="D1" s="521"/>
      <c r="E1" s="521"/>
      <c r="F1" s="521"/>
    </row>
    <row r="3" spans="1:9" ht="15">
      <c r="A3" s="6" t="s">
        <v>10</v>
      </c>
      <c r="B3" s="7" t="s">
        <v>17</v>
      </c>
      <c r="C3" s="7" t="s">
        <v>18</v>
      </c>
      <c r="D3" s="7" t="s">
        <v>19</v>
      </c>
      <c r="E3" s="7" t="s">
        <v>20</v>
      </c>
      <c r="F3" s="7" t="s">
        <v>21</v>
      </c>
    </row>
    <row r="4" spans="1:9" ht="15">
      <c r="A4" s="8"/>
      <c r="B4" s="9" t="s">
        <v>22</v>
      </c>
      <c r="C4" s="9" t="s">
        <v>23</v>
      </c>
      <c r="D4" s="9"/>
      <c r="E4" s="9"/>
    </row>
    <row r="5" spans="1:9" ht="15">
      <c r="A5" s="10"/>
      <c r="B5" s="11" t="s">
        <v>24</v>
      </c>
      <c r="C5" s="11" t="s">
        <v>25</v>
      </c>
      <c r="D5" s="11" t="s">
        <v>25</v>
      </c>
      <c r="E5" s="11" t="s">
        <v>25</v>
      </c>
      <c r="F5" s="11" t="s">
        <v>25</v>
      </c>
    </row>
    <row r="6" spans="1:9">
      <c r="A6" s="12"/>
      <c r="B6" s="13"/>
      <c r="C6" s="14"/>
      <c r="D6" s="15"/>
      <c r="E6" s="16"/>
      <c r="F6" s="17"/>
    </row>
    <row r="7" spans="1:9">
      <c r="A7" s="12" t="s">
        <v>68</v>
      </c>
      <c r="B7" s="13">
        <v>130</v>
      </c>
      <c r="C7" s="14">
        <v>1722</v>
      </c>
      <c r="D7" s="15">
        <f>+B7*C7</f>
        <v>223860</v>
      </c>
      <c r="E7" s="16">
        <f>+D7/12</f>
        <v>18655</v>
      </c>
      <c r="F7" s="17">
        <f>+B7*8.4</f>
        <v>1092</v>
      </c>
      <c r="I7" s="82"/>
    </row>
    <row r="8" spans="1:9">
      <c r="A8" s="12" t="s">
        <v>69</v>
      </c>
      <c r="B8" s="13">
        <v>120</v>
      </c>
      <c r="C8" s="14">
        <v>1722</v>
      </c>
      <c r="D8" s="15">
        <f t="shared" ref="D8:D13" si="0">+B8*C8</f>
        <v>206640</v>
      </c>
      <c r="E8" s="16">
        <f t="shared" ref="E8:E18" si="1">+D8/12</f>
        <v>17220</v>
      </c>
      <c r="F8" s="17">
        <f t="shared" ref="F8:F18" si="2">+B8*8.4</f>
        <v>1008</v>
      </c>
      <c r="I8" s="82"/>
    </row>
    <row r="9" spans="1:9">
      <c r="A9" s="12" t="s">
        <v>70</v>
      </c>
      <c r="B9" s="13">
        <v>115</v>
      </c>
      <c r="C9" s="14">
        <v>1722</v>
      </c>
      <c r="D9" s="15">
        <f t="shared" si="0"/>
        <v>198030</v>
      </c>
      <c r="E9" s="16">
        <f t="shared" si="1"/>
        <v>16502.5</v>
      </c>
      <c r="F9" s="17">
        <f t="shared" si="2"/>
        <v>966</v>
      </c>
      <c r="I9" s="82"/>
    </row>
    <row r="10" spans="1:9">
      <c r="A10" s="12" t="s">
        <v>71</v>
      </c>
      <c r="B10" s="13">
        <v>120</v>
      </c>
      <c r="C10" s="14">
        <v>1722</v>
      </c>
      <c r="D10" s="15">
        <f t="shared" si="0"/>
        <v>206640</v>
      </c>
      <c r="E10" s="16">
        <f t="shared" si="1"/>
        <v>17220</v>
      </c>
      <c r="F10" s="17">
        <f t="shared" si="2"/>
        <v>1008</v>
      </c>
      <c r="I10" s="82"/>
    </row>
    <row r="11" spans="1:9">
      <c r="A11" s="12" t="s">
        <v>72</v>
      </c>
      <c r="B11" s="13">
        <v>100</v>
      </c>
      <c r="C11" s="14">
        <v>1722</v>
      </c>
      <c r="D11" s="15">
        <f t="shared" si="0"/>
        <v>172200</v>
      </c>
      <c r="E11" s="16">
        <f t="shared" si="1"/>
        <v>14350</v>
      </c>
      <c r="F11" s="17">
        <f t="shared" si="2"/>
        <v>840</v>
      </c>
      <c r="I11" s="82"/>
    </row>
    <row r="12" spans="1:9">
      <c r="A12" s="12" t="s">
        <v>73</v>
      </c>
      <c r="B12" s="13">
        <v>80</v>
      </c>
      <c r="C12" s="14">
        <v>1722</v>
      </c>
      <c r="D12" s="15">
        <f t="shared" si="0"/>
        <v>137760</v>
      </c>
      <c r="E12" s="16">
        <f t="shared" si="1"/>
        <v>11480</v>
      </c>
      <c r="F12" s="17">
        <f t="shared" si="2"/>
        <v>672</v>
      </c>
      <c r="I12" s="82"/>
    </row>
    <row r="13" spans="1:9">
      <c r="A13" s="12" t="s">
        <v>74</v>
      </c>
      <c r="B13" s="13">
        <v>65</v>
      </c>
      <c r="C13" s="14">
        <v>1879</v>
      </c>
      <c r="D13" s="15">
        <f t="shared" si="0"/>
        <v>122135</v>
      </c>
      <c r="E13" s="16">
        <f t="shared" si="1"/>
        <v>10177.916666666666</v>
      </c>
      <c r="F13" s="17">
        <f t="shared" si="2"/>
        <v>546</v>
      </c>
      <c r="H13" s="15"/>
      <c r="I13" s="82"/>
    </row>
    <row r="14" spans="1:9">
      <c r="A14" s="12" t="s">
        <v>59</v>
      </c>
      <c r="B14" s="13">
        <v>115</v>
      </c>
      <c r="C14" s="14">
        <v>1879</v>
      </c>
      <c r="D14" s="15">
        <f>+B14*C14</f>
        <v>216085</v>
      </c>
      <c r="E14" s="16">
        <f t="shared" si="1"/>
        <v>18007.083333333332</v>
      </c>
      <c r="F14" s="17">
        <f t="shared" si="2"/>
        <v>966</v>
      </c>
      <c r="H14" s="15"/>
      <c r="I14" s="82"/>
    </row>
    <row r="15" spans="1:9">
      <c r="A15" s="12" t="s">
        <v>60</v>
      </c>
      <c r="B15" s="13">
        <v>85</v>
      </c>
      <c r="C15" s="14">
        <v>1879</v>
      </c>
      <c r="D15" s="15">
        <f>+B15*C15</f>
        <v>159715</v>
      </c>
      <c r="E15" s="16">
        <f t="shared" si="1"/>
        <v>13309.583333333334</v>
      </c>
      <c r="F15" s="17">
        <f t="shared" si="2"/>
        <v>714</v>
      </c>
      <c r="H15" s="15"/>
      <c r="I15" s="82"/>
    </row>
    <row r="16" spans="1:9">
      <c r="A16" s="12" t="s">
        <v>61</v>
      </c>
      <c r="B16" s="13">
        <v>70</v>
      </c>
      <c r="C16" s="14">
        <v>1879</v>
      </c>
      <c r="D16" s="15">
        <f>+B16*C16</f>
        <v>131530</v>
      </c>
      <c r="E16" s="16">
        <f t="shared" si="1"/>
        <v>10960.833333333334</v>
      </c>
      <c r="F16" s="17">
        <f t="shared" si="2"/>
        <v>588</v>
      </c>
      <c r="H16" s="15"/>
      <c r="I16" s="82"/>
    </row>
    <row r="17" spans="1:9">
      <c r="A17" s="12" t="s">
        <v>62</v>
      </c>
      <c r="B17" s="13">
        <v>45</v>
      </c>
      <c r="C17" s="14">
        <v>1879</v>
      </c>
      <c r="D17" s="15">
        <f>+B17*C17</f>
        <v>84555</v>
      </c>
      <c r="E17" s="16">
        <f t="shared" si="1"/>
        <v>7046.25</v>
      </c>
      <c r="F17" s="17">
        <f t="shared" si="2"/>
        <v>378</v>
      </c>
      <c r="H17" s="15"/>
      <c r="I17" s="82"/>
    </row>
    <row r="18" spans="1:9">
      <c r="A18" s="18" t="s">
        <v>75</v>
      </c>
      <c r="B18" s="19">
        <v>20</v>
      </c>
      <c r="C18" s="20">
        <v>1879</v>
      </c>
      <c r="D18" s="21">
        <f>+B18*C18</f>
        <v>37580</v>
      </c>
      <c r="E18" s="22">
        <f t="shared" si="1"/>
        <v>3131.6666666666665</v>
      </c>
      <c r="F18" s="23">
        <f t="shared" si="2"/>
        <v>168</v>
      </c>
      <c r="H18" s="15"/>
      <c r="I18" s="82"/>
    </row>
    <row r="19" spans="1:9">
      <c r="F19" s="17"/>
      <c r="G19" s="17"/>
    </row>
    <row r="20" spans="1:9">
      <c r="A20" s="24" t="s">
        <v>26</v>
      </c>
      <c r="B20" s="25"/>
      <c r="C20" s="25" t="s">
        <v>27</v>
      </c>
      <c r="D20" s="26"/>
      <c r="E20" s="3"/>
      <c r="F20" s="3"/>
      <c r="G20" s="27"/>
    </row>
    <row r="21" spans="1:9">
      <c r="A21" s="28"/>
      <c r="B21" s="29"/>
      <c r="C21" s="29" t="s">
        <v>28</v>
      </c>
      <c r="D21" s="30"/>
      <c r="G21" s="31"/>
    </row>
    <row r="22" spans="1:9">
      <c r="A22" s="32"/>
      <c r="B22" s="33"/>
      <c r="C22" s="33" t="s">
        <v>29</v>
      </c>
      <c r="D22" s="34"/>
      <c r="E22" s="35"/>
      <c r="F22" s="35"/>
      <c r="G22" s="36"/>
    </row>
    <row r="23" spans="1:9">
      <c r="A23" s="37"/>
      <c r="B23" s="37"/>
      <c r="C23" s="30"/>
      <c r="D23" s="30"/>
    </row>
    <row r="24" spans="1:9">
      <c r="A24" s="24" t="s">
        <v>30</v>
      </c>
      <c r="B24" s="25"/>
      <c r="C24" s="25" t="s">
        <v>31</v>
      </c>
      <c r="D24" s="26"/>
      <c r="E24" s="3"/>
      <c r="F24" s="3"/>
      <c r="G24" s="27"/>
    </row>
    <row r="25" spans="1:9">
      <c r="A25" s="28"/>
      <c r="B25" s="29"/>
      <c r="C25" s="29" t="s">
        <v>32</v>
      </c>
      <c r="D25" s="30"/>
      <c r="G25" s="31"/>
    </row>
    <row r="26" spans="1:9">
      <c r="A26" s="28"/>
      <c r="B26" s="29"/>
      <c r="C26" s="29" t="s">
        <v>33</v>
      </c>
      <c r="D26" s="30"/>
      <c r="G26" s="31"/>
    </row>
    <row r="27" spans="1:9">
      <c r="A27" s="28"/>
      <c r="B27" s="29"/>
      <c r="C27" s="29" t="s">
        <v>34</v>
      </c>
      <c r="D27" s="30"/>
      <c r="G27" s="31"/>
    </row>
    <row r="28" spans="1:9">
      <c r="A28" s="32"/>
      <c r="B28" s="33"/>
      <c r="C28" s="33" t="s">
        <v>35</v>
      </c>
      <c r="D28" s="34"/>
      <c r="E28" s="35"/>
      <c r="F28" s="35"/>
      <c r="G28" s="36"/>
    </row>
    <row r="29" spans="1:9">
      <c r="A29" s="37"/>
      <c r="B29" s="37"/>
      <c r="C29" s="30"/>
      <c r="D29" s="30"/>
    </row>
    <row r="30" spans="1:9">
      <c r="A30" s="38" t="s">
        <v>36</v>
      </c>
      <c r="B30" s="39"/>
      <c r="C30" s="39" t="s">
        <v>37</v>
      </c>
      <c r="D30" s="40"/>
      <c r="E30" s="4"/>
      <c r="F30" s="4"/>
      <c r="G30" s="41"/>
    </row>
    <row r="32" spans="1:9">
      <c r="A32" s="5" t="s">
        <v>38</v>
      </c>
    </row>
    <row r="33" spans="1:1">
      <c r="A33" s="2" t="s">
        <v>39</v>
      </c>
    </row>
    <row r="34" spans="1:1">
      <c r="A34" s="2" t="s">
        <v>40</v>
      </c>
    </row>
    <row r="35" spans="1:1">
      <c r="A35" s="2" t="s">
        <v>41</v>
      </c>
    </row>
    <row r="36" spans="1:1">
      <c r="A36" s="2" t="s">
        <v>42</v>
      </c>
    </row>
    <row r="40" spans="1:1">
      <c r="A40" s="5" t="s">
        <v>43</v>
      </c>
    </row>
    <row r="41" spans="1:1">
      <c r="A41" s="2">
        <v>1</v>
      </c>
    </row>
    <row r="42" spans="1:1">
      <c r="A42" s="2">
        <v>1.5</v>
      </c>
    </row>
    <row r="43" spans="1:1">
      <c r="A43" s="2">
        <v>1.8</v>
      </c>
    </row>
    <row r="44" spans="1:1">
      <c r="A44" s="2">
        <v>2</v>
      </c>
    </row>
    <row r="45" spans="1:1">
      <c r="A45" s="2">
        <v>2.1</v>
      </c>
    </row>
    <row r="46" spans="1:1">
      <c r="A46" s="2">
        <v>2.2000000000000002</v>
      </c>
    </row>
    <row r="47" spans="1:1">
      <c r="A47" s="2">
        <v>2.2999999999999998</v>
      </c>
    </row>
  </sheetData>
  <mergeCells count="1">
    <mergeCell ref="A1:F1"/>
  </mergeCells>
  <pageMargins left="0.7" right="0.7" top="0.78740157499999996" bottom="0.78740157499999996" header="0.3" footer="0.3"/>
  <pageSetup paperSize="9" scale="78" orientation="landscape"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28B04-4BC2-C047-BEE3-DF902E96B7A6}">
  <sheetPr>
    <tabColor theme="9" tint="0.79998168889431442"/>
  </sheetPr>
  <dimension ref="A1:G20"/>
  <sheetViews>
    <sheetView zoomScale="200" zoomScaleNormal="200" workbookViewId="0">
      <selection activeCell="G35" sqref="G35"/>
    </sheetView>
  </sheetViews>
  <sheetFormatPr baseColWidth="10" defaultColWidth="10.83203125" defaultRowHeight="13"/>
  <cols>
    <col min="1" max="1" width="49.5" style="2" bestFit="1" customWidth="1"/>
    <col min="2" max="2" width="8.5" style="2" bestFit="1" customWidth="1"/>
    <col min="3" max="3" width="12.5" style="2" bestFit="1" customWidth="1"/>
    <col min="4" max="4" width="7" style="2" customWidth="1"/>
    <col min="5" max="5" width="16.83203125" style="2" bestFit="1" customWidth="1"/>
    <col min="6" max="6" width="3.83203125" style="2" customWidth="1"/>
    <col min="7" max="7" width="47" style="2" bestFit="1" customWidth="1"/>
    <col min="8" max="16384" width="10.83203125" style="2"/>
  </cols>
  <sheetData>
    <row r="1" spans="1:7" s="57" customFormat="1" ht="26">
      <c r="A1" s="67" t="s">
        <v>64</v>
      </c>
      <c r="B1" s="67"/>
      <c r="C1" s="67"/>
      <c r="D1" s="67"/>
      <c r="E1" s="67"/>
      <c r="F1" s="67"/>
      <c r="G1" s="67"/>
    </row>
    <row r="2" spans="1:7" ht="15">
      <c r="A2" s="8"/>
      <c r="B2" s="8"/>
      <c r="C2" s="58"/>
      <c r="D2" s="9"/>
      <c r="E2" s="9"/>
      <c r="F2" s="9"/>
    </row>
    <row r="3" spans="1:7" s="72" customFormat="1" ht="16">
      <c r="A3" s="68" t="s">
        <v>10</v>
      </c>
      <c r="B3" s="69" t="s">
        <v>11</v>
      </c>
      <c r="C3" s="70" t="s">
        <v>12</v>
      </c>
      <c r="D3" s="69" t="s">
        <v>13</v>
      </c>
      <c r="E3" s="71" t="s">
        <v>14</v>
      </c>
      <c r="F3" s="84"/>
    </row>
    <row r="4" spans="1:7" s="76" customFormat="1">
      <c r="A4" s="73"/>
      <c r="B4" s="73"/>
      <c r="C4" s="73"/>
      <c r="D4" s="74"/>
      <c r="E4" s="75"/>
      <c r="F4" s="74"/>
    </row>
    <row r="5" spans="1:7" s="76" customFormat="1">
      <c r="A5" s="73" t="s">
        <v>79</v>
      </c>
      <c r="B5" s="77">
        <v>1</v>
      </c>
      <c r="C5" s="85">
        <v>66012</v>
      </c>
      <c r="D5" s="77">
        <v>0.14000000000000001</v>
      </c>
      <c r="E5" s="75">
        <f t="shared" ref="E5:E12" si="0">+C5/B5*(100%+D5)</f>
        <v>75253.680000000008</v>
      </c>
      <c r="F5" s="73"/>
      <c r="G5" s="73"/>
    </row>
    <row r="6" spans="1:7" s="76" customFormat="1">
      <c r="A6" s="73" t="s">
        <v>80</v>
      </c>
      <c r="B6" s="77">
        <v>1</v>
      </c>
      <c r="C6" s="85">
        <v>76450</v>
      </c>
      <c r="D6" s="77">
        <v>0.14000000000000001</v>
      </c>
      <c r="E6" s="75">
        <f t="shared" si="0"/>
        <v>87153.000000000015</v>
      </c>
      <c r="F6" s="73"/>
      <c r="G6" s="73"/>
    </row>
    <row r="7" spans="1:7" s="76" customFormat="1">
      <c r="A7" s="73" t="s">
        <v>81</v>
      </c>
      <c r="B7" s="77">
        <v>0.8</v>
      </c>
      <c r="C7" s="85">
        <v>50403.6</v>
      </c>
      <c r="D7" s="78">
        <v>0.14499999999999999</v>
      </c>
      <c r="E7" s="75">
        <f t="shared" si="0"/>
        <v>72140.152499999997</v>
      </c>
      <c r="F7" s="73"/>
      <c r="G7" s="73" t="s">
        <v>16</v>
      </c>
    </row>
    <row r="8" spans="1:7" s="76" customFormat="1">
      <c r="A8" s="73" t="s">
        <v>82</v>
      </c>
      <c r="B8" s="77">
        <v>0.8</v>
      </c>
      <c r="C8" s="85">
        <v>52010.9</v>
      </c>
      <c r="D8" s="78">
        <v>0.14499999999999999</v>
      </c>
      <c r="E8" s="75">
        <f t="shared" si="0"/>
        <v>74440.600625000006</v>
      </c>
      <c r="F8" s="73"/>
      <c r="G8" s="73" t="s">
        <v>16</v>
      </c>
    </row>
    <row r="9" spans="1:7" s="76" customFormat="1">
      <c r="A9" s="73" t="s">
        <v>83</v>
      </c>
      <c r="B9" s="77">
        <v>0.8</v>
      </c>
      <c r="C9" s="85">
        <v>53617.8</v>
      </c>
      <c r="D9" s="78">
        <v>0.14499999999999999</v>
      </c>
      <c r="E9" s="75">
        <f t="shared" si="0"/>
        <v>76740.476250000007</v>
      </c>
      <c r="F9" s="73"/>
      <c r="G9" s="73" t="s">
        <v>16</v>
      </c>
    </row>
    <row r="10" spans="1:7" s="76" customFormat="1">
      <c r="A10" s="73" t="s">
        <v>84</v>
      </c>
      <c r="B10" s="77">
        <v>1</v>
      </c>
      <c r="C10" s="85">
        <v>96620</v>
      </c>
      <c r="D10" s="77">
        <v>0.15</v>
      </c>
      <c r="E10" s="75">
        <f t="shared" si="0"/>
        <v>111112.99999999999</v>
      </c>
      <c r="F10" s="73"/>
      <c r="G10" s="73"/>
    </row>
    <row r="11" spans="1:7" s="76" customFormat="1">
      <c r="A11" s="73" t="s">
        <v>85</v>
      </c>
      <c r="B11" s="77">
        <v>1</v>
      </c>
      <c r="C11" s="85">
        <v>96620</v>
      </c>
      <c r="D11" s="77">
        <v>0.15</v>
      </c>
      <c r="E11" s="75">
        <f t="shared" si="0"/>
        <v>111112.99999999999</v>
      </c>
      <c r="F11" s="73"/>
      <c r="G11" s="73"/>
    </row>
    <row r="12" spans="1:7" s="76" customFormat="1">
      <c r="A12" s="73" t="s">
        <v>15</v>
      </c>
      <c r="B12" s="77">
        <v>1</v>
      </c>
      <c r="C12" s="85">
        <v>102964</v>
      </c>
      <c r="D12" s="77">
        <v>0.16</v>
      </c>
      <c r="E12" s="75">
        <f t="shared" si="0"/>
        <v>119438.23999999999</v>
      </c>
      <c r="F12" s="73"/>
      <c r="G12" s="73"/>
    </row>
    <row r="13" spans="1:7">
      <c r="A13" s="12"/>
      <c r="B13" s="12"/>
      <c r="C13" s="12"/>
      <c r="D13" s="79"/>
      <c r="E13" s="15"/>
      <c r="F13" s="79"/>
    </row>
    <row r="14" spans="1:7">
      <c r="A14" s="12"/>
      <c r="B14" s="12"/>
      <c r="C14" s="12"/>
      <c r="D14" s="79"/>
      <c r="E14" s="15"/>
      <c r="F14" s="79"/>
    </row>
    <row r="15" spans="1:7">
      <c r="A15" s="12"/>
      <c r="B15" s="12"/>
      <c r="C15" s="12"/>
      <c r="D15" s="79"/>
      <c r="E15" s="15"/>
      <c r="F15" s="79"/>
    </row>
    <row r="16" spans="1:7">
      <c r="A16" s="12"/>
      <c r="B16" s="12"/>
      <c r="C16" s="12"/>
      <c r="D16" s="79"/>
      <c r="E16" s="15"/>
      <c r="F16" s="79"/>
    </row>
    <row r="17" spans="1:7">
      <c r="A17" s="12"/>
      <c r="B17" s="12"/>
      <c r="C17" s="12"/>
      <c r="D17" s="79"/>
      <c r="E17" s="15"/>
      <c r="F17" s="79"/>
    </row>
    <row r="18" spans="1:7">
      <c r="A18" s="18"/>
      <c r="B18" s="18"/>
      <c r="C18" s="18"/>
      <c r="D18" s="79"/>
      <c r="E18" s="21"/>
      <c r="F18" s="79"/>
    </row>
    <row r="19" spans="1:7" s="57" customFormat="1" ht="16">
      <c r="C19" s="56"/>
      <c r="G19" s="59"/>
    </row>
    <row r="20" spans="1:7" s="57" customFormat="1" ht="16">
      <c r="C20" s="56"/>
    </row>
  </sheetData>
  <pageMargins left="0.7" right="0.7" top="0.78740157499999996" bottom="0.78740157499999996" header="0.3" footer="0.3"/>
  <pageSetup paperSize="9" orientation="portrait" verticalDpi="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FDA56-2A7A-774A-AF81-367CFA7330C9}">
  <sheetPr>
    <tabColor theme="9" tint="0.79998168889431442"/>
  </sheetPr>
  <dimension ref="A1:G20"/>
  <sheetViews>
    <sheetView zoomScale="200" zoomScaleNormal="200" workbookViewId="0">
      <selection activeCell="G36" sqref="G36"/>
    </sheetView>
  </sheetViews>
  <sheetFormatPr baseColWidth="10" defaultColWidth="10.83203125" defaultRowHeight="13"/>
  <cols>
    <col min="1" max="1" width="49.5" style="2" bestFit="1" customWidth="1"/>
    <col min="2" max="2" width="8.5" style="2" bestFit="1" customWidth="1"/>
    <col min="3" max="3" width="12.5" style="2" bestFit="1" customWidth="1"/>
    <col min="4" max="4" width="7" style="2" customWidth="1"/>
    <col min="5" max="5" width="16.83203125" style="2" bestFit="1" customWidth="1"/>
    <col min="6" max="6" width="3.83203125" style="2" customWidth="1"/>
    <col min="7" max="7" width="47" style="2" bestFit="1" customWidth="1"/>
    <col min="8" max="16384" width="10.83203125" style="2"/>
  </cols>
  <sheetData>
    <row r="1" spans="1:7" s="57" customFormat="1" ht="26">
      <c r="A1" s="67" t="s">
        <v>64</v>
      </c>
      <c r="B1" s="67"/>
      <c r="C1" s="67"/>
      <c r="D1" s="67"/>
      <c r="E1" s="67"/>
      <c r="F1" s="67"/>
      <c r="G1" s="67"/>
    </row>
    <row r="2" spans="1:7" ht="15">
      <c r="A2" s="8"/>
      <c r="B2" s="8"/>
      <c r="C2" s="58"/>
      <c r="D2" s="9"/>
      <c r="E2" s="9"/>
      <c r="F2" s="9"/>
    </row>
    <row r="3" spans="1:7" s="72" customFormat="1" ht="16">
      <c r="A3" s="68" t="s">
        <v>10</v>
      </c>
      <c r="B3" s="69" t="s">
        <v>11</v>
      </c>
      <c r="C3" s="70" t="s">
        <v>12</v>
      </c>
      <c r="D3" s="69" t="s">
        <v>13</v>
      </c>
      <c r="E3" s="71" t="s">
        <v>14</v>
      </c>
      <c r="F3" s="84"/>
    </row>
    <row r="4" spans="1:7" s="76" customFormat="1">
      <c r="A4" s="73"/>
      <c r="B4" s="73"/>
      <c r="C4" s="73"/>
      <c r="D4" s="74"/>
      <c r="E4" s="75"/>
      <c r="F4" s="74"/>
    </row>
    <row r="5" spans="1:7" s="76" customFormat="1">
      <c r="A5" s="73" t="s">
        <v>79</v>
      </c>
      <c r="B5" s="77">
        <v>1</v>
      </c>
      <c r="C5" s="85">
        <v>66144</v>
      </c>
      <c r="D5" s="77">
        <v>0.14000000000000001</v>
      </c>
      <c r="E5" s="75">
        <f t="shared" ref="E5:E12" si="0">+C5/B5*(100%+D5)</f>
        <v>75404.160000000003</v>
      </c>
      <c r="F5" s="73"/>
      <c r="G5" s="73"/>
    </row>
    <row r="6" spans="1:7" s="76" customFormat="1">
      <c r="A6" s="73" t="s">
        <v>80</v>
      </c>
      <c r="B6" s="77">
        <v>1</v>
      </c>
      <c r="C6" s="85">
        <v>76603</v>
      </c>
      <c r="D6" s="77">
        <v>0.14000000000000001</v>
      </c>
      <c r="E6" s="75">
        <f t="shared" si="0"/>
        <v>87327.420000000013</v>
      </c>
      <c r="F6" s="73"/>
      <c r="G6" s="73"/>
    </row>
    <row r="7" spans="1:7" s="76" customFormat="1">
      <c r="A7" s="73" t="s">
        <v>81</v>
      </c>
      <c r="B7" s="77">
        <v>0.8</v>
      </c>
      <c r="C7" s="85">
        <v>50504.4</v>
      </c>
      <c r="D7" s="78">
        <v>0.14499999999999999</v>
      </c>
      <c r="E7" s="75">
        <f t="shared" si="0"/>
        <v>72284.422500000001</v>
      </c>
      <c r="F7" s="73"/>
      <c r="G7" s="73" t="s">
        <v>16</v>
      </c>
    </row>
    <row r="8" spans="1:7" s="76" customFormat="1">
      <c r="A8" s="73" t="s">
        <v>82</v>
      </c>
      <c r="B8" s="77">
        <v>0.8</v>
      </c>
      <c r="C8" s="85">
        <v>52114.95</v>
      </c>
      <c r="D8" s="78">
        <v>0.14499999999999999</v>
      </c>
      <c r="E8" s="75">
        <f t="shared" si="0"/>
        <v>74589.522187499999</v>
      </c>
      <c r="F8" s="73"/>
      <c r="G8" s="73" t="s">
        <v>16</v>
      </c>
    </row>
    <row r="9" spans="1:7" s="76" customFormat="1">
      <c r="A9" s="73" t="s">
        <v>83</v>
      </c>
      <c r="B9" s="77">
        <v>0.8</v>
      </c>
      <c r="C9" s="85">
        <v>53725.05</v>
      </c>
      <c r="D9" s="78">
        <v>0.14499999999999999</v>
      </c>
      <c r="E9" s="75">
        <f t="shared" si="0"/>
        <v>76893.977812500001</v>
      </c>
      <c r="F9" s="73"/>
      <c r="G9" s="73" t="s">
        <v>16</v>
      </c>
    </row>
    <row r="10" spans="1:7" s="76" customFormat="1">
      <c r="A10" s="73" t="s">
        <v>84</v>
      </c>
      <c r="B10" s="77">
        <v>1</v>
      </c>
      <c r="C10" s="85">
        <v>96813</v>
      </c>
      <c r="D10" s="77">
        <v>0.15</v>
      </c>
      <c r="E10" s="75">
        <f t="shared" si="0"/>
        <v>111334.95</v>
      </c>
      <c r="F10" s="73"/>
      <c r="G10" s="73"/>
    </row>
    <row r="11" spans="1:7" s="76" customFormat="1">
      <c r="A11" s="73" t="s">
        <v>85</v>
      </c>
      <c r="B11" s="77">
        <v>1</v>
      </c>
      <c r="C11" s="85">
        <v>96813</v>
      </c>
      <c r="D11" s="77">
        <v>0.16</v>
      </c>
      <c r="E11" s="75">
        <f t="shared" si="0"/>
        <v>112303.07999999999</v>
      </c>
      <c r="F11" s="73"/>
      <c r="G11" s="73"/>
    </row>
    <row r="12" spans="1:7" s="76" customFormat="1">
      <c r="A12" s="73" t="s">
        <v>15</v>
      </c>
      <c r="B12" s="77">
        <v>1</v>
      </c>
      <c r="C12" s="85">
        <v>103170</v>
      </c>
      <c r="D12" s="77">
        <v>0.16</v>
      </c>
      <c r="E12" s="75">
        <f t="shared" si="0"/>
        <v>119677.2</v>
      </c>
      <c r="F12" s="73"/>
      <c r="G12" s="73"/>
    </row>
    <row r="13" spans="1:7">
      <c r="A13" s="12"/>
      <c r="B13" s="12"/>
      <c r="C13" s="12"/>
      <c r="D13" s="79"/>
      <c r="E13" s="15"/>
      <c r="F13" s="79"/>
    </row>
    <row r="14" spans="1:7">
      <c r="A14" s="12"/>
      <c r="B14" s="12"/>
      <c r="C14" s="12"/>
      <c r="D14" s="79"/>
      <c r="E14" s="15"/>
      <c r="F14" s="79"/>
    </row>
    <row r="15" spans="1:7">
      <c r="A15" s="12"/>
      <c r="B15" s="12"/>
      <c r="C15" s="12"/>
      <c r="D15" s="79"/>
      <c r="E15" s="15"/>
      <c r="F15" s="79"/>
    </row>
    <row r="16" spans="1:7">
      <c r="A16" s="12"/>
      <c r="B16" s="12"/>
      <c r="C16" s="12"/>
      <c r="D16" s="79"/>
      <c r="E16" s="15"/>
      <c r="F16" s="79"/>
    </row>
    <row r="17" spans="1:7">
      <c r="A17" s="12"/>
      <c r="B17" s="12"/>
      <c r="C17" s="12"/>
      <c r="D17" s="79"/>
      <c r="E17" s="15"/>
      <c r="F17" s="79"/>
    </row>
    <row r="18" spans="1:7">
      <c r="A18" s="18"/>
      <c r="B18" s="18"/>
      <c r="C18" s="18"/>
      <c r="D18" s="79"/>
      <c r="E18" s="21"/>
      <c r="F18" s="79"/>
    </row>
    <row r="19" spans="1:7" s="57" customFormat="1" ht="16">
      <c r="C19" s="56"/>
      <c r="G19" s="59"/>
    </row>
    <row r="20" spans="1:7" s="57" customFormat="1" ht="16">
      <c r="C20" s="56"/>
    </row>
  </sheetData>
  <pageMargins left="0.7" right="0.7" top="0.78740157499999996" bottom="0.78740157499999996" header="0.3" footer="0.3"/>
  <pageSetup paperSize="9" orientation="portrait" verticalDpi="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BCF22-065F-374F-9480-924701CD30E1}">
  <sheetPr>
    <tabColor theme="9" tint="0.79998168889431442"/>
  </sheetPr>
  <dimension ref="A1:H33"/>
  <sheetViews>
    <sheetView zoomScale="160" zoomScaleNormal="160" workbookViewId="0">
      <selection activeCell="E14" sqref="E14"/>
    </sheetView>
  </sheetViews>
  <sheetFormatPr baseColWidth="10" defaultColWidth="10.83203125" defaultRowHeight="13"/>
  <cols>
    <col min="1" max="1" width="36.83203125" style="2" bestFit="1" customWidth="1"/>
    <col min="2" max="3" width="24.1640625" style="2" bestFit="1" customWidth="1"/>
    <col min="4" max="4" width="16.6640625" style="2" bestFit="1" customWidth="1"/>
    <col min="5" max="5" width="18.1640625" style="2" bestFit="1" customWidth="1"/>
    <col min="6" max="6" width="20.33203125" style="2" bestFit="1" customWidth="1"/>
    <col min="7" max="7" width="17.5" style="2" bestFit="1" customWidth="1"/>
    <col min="8" max="8" width="10.83203125" style="2"/>
    <col min="9" max="9" width="13.5" style="2" bestFit="1" customWidth="1"/>
    <col min="10" max="16384" width="10.83203125" style="2"/>
  </cols>
  <sheetData>
    <row r="1" spans="1:8" ht="26">
      <c r="A1" s="521" t="s">
        <v>63</v>
      </c>
      <c r="B1" s="521"/>
      <c r="C1" s="521"/>
      <c r="D1" s="521"/>
      <c r="E1" s="521"/>
      <c r="F1" s="521"/>
    </row>
    <row r="3" spans="1:8" ht="15">
      <c r="A3" s="6" t="s">
        <v>10</v>
      </c>
      <c r="B3" s="7" t="s">
        <v>17</v>
      </c>
      <c r="C3" s="7" t="s">
        <v>18</v>
      </c>
      <c r="D3" s="7" t="s">
        <v>19</v>
      </c>
      <c r="E3" s="7" t="s">
        <v>20</v>
      </c>
      <c r="F3" s="7" t="s">
        <v>21</v>
      </c>
    </row>
    <row r="4" spans="1:8" ht="15">
      <c r="A4" s="8"/>
      <c r="B4" s="9" t="s">
        <v>22</v>
      </c>
      <c r="C4" s="9" t="s">
        <v>23</v>
      </c>
      <c r="D4" s="9"/>
      <c r="E4" s="9"/>
    </row>
    <row r="5" spans="1:8" ht="15">
      <c r="A5" s="10"/>
      <c r="B5" s="11" t="s">
        <v>24</v>
      </c>
      <c r="C5" s="11" t="s">
        <v>25</v>
      </c>
      <c r="D5" s="11" t="s">
        <v>25</v>
      </c>
      <c r="E5" s="11" t="s">
        <v>25</v>
      </c>
      <c r="F5" s="11" t="s">
        <v>25</v>
      </c>
    </row>
    <row r="6" spans="1:8">
      <c r="A6" s="95" t="s">
        <v>86</v>
      </c>
      <c r="B6" s="88">
        <v>105</v>
      </c>
      <c r="C6" s="89">
        <v>1900</v>
      </c>
      <c r="D6" s="406">
        <f>B6*C6</f>
        <v>199500</v>
      </c>
      <c r="E6" s="16">
        <v>18274.375</v>
      </c>
      <c r="F6" s="17">
        <v>882</v>
      </c>
    </row>
    <row r="7" spans="1:8">
      <c r="A7" s="407" t="s">
        <v>87</v>
      </c>
      <c r="B7" s="90">
        <v>90</v>
      </c>
      <c r="C7" s="89">
        <v>1900</v>
      </c>
      <c r="D7" s="406">
        <f t="shared" ref="D7:D10" si="0">B7*C7</f>
        <v>171000</v>
      </c>
      <c r="E7" s="16">
        <v>15663.75</v>
      </c>
      <c r="F7" s="17">
        <v>756</v>
      </c>
      <c r="H7" s="82"/>
    </row>
    <row r="8" spans="1:8">
      <c r="A8" s="407" t="s">
        <v>88</v>
      </c>
      <c r="B8" s="90">
        <v>65</v>
      </c>
      <c r="C8" s="89">
        <v>1900</v>
      </c>
      <c r="D8" s="406">
        <f t="shared" si="0"/>
        <v>123500</v>
      </c>
      <c r="E8" s="16">
        <v>11312.708333333334</v>
      </c>
      <c r="F8" s="17">
        <v>546</v>
      </c>
      <c r="H8" s="82"/>
    </row>
    <row r="9" spans="1:8">
      <c r="A9" s="407" t="s">
        <v>413</v>
      </c>
      <c r="B9" s="90">
        <v>55</v>
      </c>
      <c r="C9" s="89">
        <v>1900</v>
      </c>
      <c r="D9" s="406">
        <f t="shared" si="0"/>
        <v>104500</v>
      </c>
      <c r="E9" s="16">
        <v>9572.2916666666661</v>
      </c>
      <c r="F9" s="17">
        <v>462</v>
      </c>
      <c r="H9" s="82"/>
    </row>
    <row r="10" spans="1:8">
      <c r="A10" s="408" t="s">
        <v>89</v>
      </c>
      <c r="B10" s="91">
        <v>65</v>
      </c>
      <c r="C10" s="89">
        <v>1900</v>
      </c>
      <c r="D10" s="406">
        <f t="shared" si="0"/>
        <v>123500</v>
      </c>
      <c r="E10" s="16">
        <v>11312.708333333334</v>
      </c>
      <c r="F10" s="17">
        <v>546</v>
      </c>
      <c r="H10" s="82"/>
    </row>
    <row r="11" spans="1:8">
      <c r="A11" s="18"/>
      <c r="B11" s="409"/>
      <c r="C11" s="20"/>
      <c r="D11" s="410"/>
      <c r="E11" s="22"/>
      <c r="F11" s="23"/>
      <c r="H11" s="82"/>
    </row>
    <row r="12" spans="1:8">
      <c r="F12" s="17"/>
      <c r="G12" s="17"/>
    </row>
    <row r="13" spans="1:8">
      <c r="A13" s="24" t="s">
        <v>26</v>
      </c>
      <c r="B13" s="25"/>
      <c r="C13" s="25" t="s">
        <v>27</v>
      </c>
      <c r="D13" s="26"/>
      <c r="E13" s="3"/>
      <c r="F13" s="3"/>
      <c r="G13" s="27"/>
    </row>
    <row r="14" spans="1:8">
      <c r="A14" s="28"/>
      <c r="B14" s="29"/>
      <c r="C14" s="29" t="s">
        <v>28</v>
      </c>
      <c r="D14" s="30"/>
      <c r="G14" s="31"/>
    </row>
    <row r="15" spans="1:8">
      <c r="A15" s="32"/>
      <c r="B15" s="33"/>
      <c r="C15" s="33" t="s">
        <v>29</v>
      </c>
      <c r="D15" s="34"/>
      <c r="E15" s="35"/>
      <c r="F15" s="35"/>
      <c r="G15" s="36"/>
    </row>
    <row r="16" spans="1:8">
      <c r="A16" s="37"/>
      <c r="B16" s="37"/>
      <c r="C16" s="30"/>
      <c r="D16" s="30"/>
    </row>
    <row r="17" spans="1:7">
      <c r="A17" s="24" t="s">
        <v>30</v>
      </c>
      <c r="B17" s="25"/>
      <c r="C17" s="25" t="s">
        <v>31</v>
      </c>
      <c r="D17" s="26"/>
      <c r="E17" s="3"/>
      <c r="F17" s="3"/>
      <c r="G17" s="27"/>
    </row>
    <row r="18" spans="1:7">
      <c r="A18" s="28"/>
      <c r="B18" s="29"/>
      <c r="C18" s="29" t="s">
        <v>32</v>
      </c>
      <c r="D18" s="30"/>
      <c r="G18" s="31"/>
    </row>
    <row r="19" spans="1:7">
      <c r="A19" s="28"/>
      <c r="B19" s="29"/>
      <c r="C19" s="29" t="s">
        <v>33</v>
      </c>
      <c r="D19" s="30"/>
      <c r="G19" s="31"/>
    </row>
    <row r="20" spans="1:7">
      <c r="A20" s="28"/>
      <c r="B20" s="29"/>
      <c r="C20" s="29" t="s">
        <v>34</v>
      </c>
      <c r="D20" s="30"/>
      <c r="G20" s="31"/>
    </row>
    <row r="21" spans="1:7">
      <c r="A21" s="32"/>
      <c r="B21" s="33"/>
      <c r="C21" s="33" t="s">
        <v>35</v>
      </c>
      <c r="D21" s="34"/>
      <c r="E21" s="35"/>
      <c r="F21" s="35"/>
      <c r="G21" s="36"/>
    </row>
    <row r="22" spans="1:7">
      <c r="A22" s="37"/>
      <c r="B22" s="37"/>
      <c r="C22" s="30"/>
      <c r="D22" s="30"/>
    </row>
    <row r="23" spans="1:7">
      <c r="A23" s="38" t="s">
        <v>36</v>
      </c>
      <c r="B23" s="39"/>
      <c r="C23" s="39" t="s">
        <v>37</v>
      </c>
      <c r="D23" s="40"/>
      <c r="E23" s="4"/>
      <c r="F23" s="4"/>
      <c r="G23" s="41"/>
    </row>
    <row r="25" spans="1:7">
      <c r="A25" s="5"/>
    </row>
    <row r="33" spans="1:1">
      <c r="A33" s="5"/>
    </row>
  </sheetData>
  <mergeCells count="1">
    <mergeCell ref="A1:F1"/>
  </mergeCells>
  <pageMargins left="0.7" right="0.7" top="0.78740157499999996" bottom="0.78740157499999996"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91C53D1797D3A4A95E57EE35F715A66" ma:contentTypeVersion="9" ma:contentTypeDescription="Ein neues Dokument erstellen." ma:contentTypeScope="" ma:versionID="1012f2ee8ab63695ddd4eac4a04fcd77">
  <xsd:schema xmlns:xsd="http://www.w3.org/2001/XMLSchema" xmlns:xs="http://www.w3.org/2001/XMLSchema" xmlns:p="http://schemas.microsoft.com/office/2006/metadata/properties" xmlns:ns2="5f99dfaa-e045-4518-8ecc-6acb225cbdab" xmlns:ns3="34e6086b-f5d5-4bc2-9805-7ad22d82a097" targetNamespace="http://schemas.microsoft.com/office/2006/metadata/properties" ma:root="true" ma:fieldsID="411e36e07d69d52c7eefd064a4a1c108" ns2:_="" ns3:_="">
    <xsd:import namespace="5f99dfaa-e045-4518-8ecc-6acb225cbdab"/>
    <xsd:import namespace="34e6086b-f5d5-4bc2-9805-7ad22d82a09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99dfaa-e045-4518-8ecc-6acb225cbd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e6086b-f5d5-4bc2-9805-7ad22d82a097"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E04A19-FF24-4599-A1DA-43AE444E6F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99dfaa-e045-4518-8ecc-6acb225cbdab"/>
    <ds:schemaRef ds:uri="34e6086b-f5d5-4bc2-9805-7ad22d82a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24E47-4086-4D76-BC6F-0B7DE67E596A}">
  <ds:schemaRefs>
    <ds:schemaRef ds:uri="5f99dfaa-e045-4518-8ecc-6acb225cbdab"/>
    <ds:schemaRef ds:uri="http://www.w3.org/XML/1998/namespace"/>
    <ds:schemaRef ds:uri="http://schemas.microsoft.com/office/infopath/2007/PartnerControls"/>
    <ds:schemaRef ds:uri="http://schemas.microsoft.com/office/2006/documentManagement/types"/>
    <ds:schemaRef ds:uri="http://purl.org/dc/dcmitype/"/>
    <ds:schemaRef ds:uri="http://purl.org/dc/elements/1.1/"/>
    <ds:schemaRef ds:uri="http://schemas.microsoft.com/office/2006/metadata/properties"/>
    <ds:schemaRef ds:uri="http://schemas.openxmlformats.org/package/2006/metadata/core-properties"/>
    <ds:schemaRef ds:uri="34e6086b-f5d5-4bc2-9805-7ad22d82a097"/>
    <ds:schemaRef ds:uri="http://purl.org/dc/terms/"/>
  </ds:schemaRefs>
</ds:datastoreItem>
</file>

<file path=customXml/itemProps3.xml><?xml version="1.0" encoding="utf-8"?>
<ds:datastoreItem xmlns:ds="http://schemas.openxmlformats.org/officeDocument/2006/customXml" ds:itemID="{A7014867-1374-4648-8899-A6D471F59E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10</vt:i4>
      </vt:variant>
      <vt:variant>
        <vt:lpstr>Benannte Bereiche</vt:lpstr>
      </vt:variant>
      <vt:variant>
        <vt:i4>7</vt:i4>
      </vt:variant>
    </vt:vector>
  </HeadingPairs>
  <TitlesOfParts>
    <vt:vector size="17" baseType="lpstr">
      <vt:lpstr>Wegleitung</vt:lpstr>
      <vt:lpstr>DIZH Budget Kalkulation</vt:lpstr>
      <vt:lpstr>Personalkosten</vt:lpstr>
      <vt:lpstr>Tabelle1</vt:lpstr>
      <vt:lpstr>Auswahlliste</vt:lpstr>
      <vt:lpstr>ZHDK_Personal_2024</vt:lpstr>
      <vt:lpstr>UZH_Personal_2025_alt</vt:lpstr>
      <vt:lpstr>UZH_Personal_2026</vt:lpstr>
      <vt:lpstr>PHZH_Personal_2025</vt:lpstr>
      <vt:lpstr>ZHAW_Personal</vt:lpstr>
      <vt:lpstr>PHZH_Personal_2025!Finanzierung</vt:lpstr>
      <vt:lpstr>ZHDK_Personal_2024!Finanzierung</vt:lpstr>
      <vt:lpstr>PHZH_Personal_2025!Personalkostensätze</vt:lpstr>
      <vt:lpstr>UZH_Personal_2025_alt!Personalkostensätze</vt:lpstr>
      <vt:lpstr>UZH_Personal_2026!Personalkostensätze</vt:lpstr>
      <vt:lpstr>ZHAW_Personal!Personalkostensätze</vt:lpstr>
      <vt:lpstr>ZHDK_Personal_2024!Personalkostensätze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Schuler2</dc:creator>
  <cp:keywords/>
  <dc:description/>
  <cp:lastModifiedBy>Silvia Passardi</cp:lastModifiedBy>
  <cp:revision/>
  <dcterms:created xsi:type="dcterms:W3CDTF">2021-04-29T13:48:47Z</dcterms:created>
  <dcterms:modified xsi:type="dcterms:W3CDTF">2026-08-31T13:22:49Z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0x010100D91C53D1797D3A4A95E57EE35F715A66</vt:lpwstr>
  </property>
  <property fmtid="{D5CDD505-2E9C-101B-9397-08002B2CF9AE}" pid="3" name="MSIP_Label_10d9bad3-6dac-4e9a-89a3-89f3b8d247b2_Enabled">
    <vt:lpwstr>true</vt:lpwstr>
  </property>
  <property fmtid="{D5CDD505-2E9C-101B-9397-08002B2CF9AE}" pid="4" name="MSIP_Label_10d9bad3-6dac-4e9a-89a3-89f3b8d247b2_SetDate">
    <vt:lpwstr>2023-12-13T07:24:18Z</vt:lpwstr>
  </property>
  <property fmtid="{D5CDD505-2E9C-101B-9397-08002B2CF9AE}" pid="5" name="MSIP_Label_10d9bad3-6dac-4e9a-89a3-89f3b8d247b2_Method">
    <vt:lpwstr>Standard</vt:lpwstr>
  </property>
  <property fmtid="{D5CDD505-2E9C-101B-9397-08002B2CF9AE}" pid="6" name="MSIP_Label_10d9bad3-6dac-4e9a-89a3-89f3b8d247b2_Name">
    <vt:lpwstr>10d9bad3-6dac-4e9a-89a3-89f3b8d247b2</vt:lpwstr>
  </property>
  <property fmtid="{D5CDD505-2E9C-101B-9397-08002B2CF9AE}" pid="7" name="MSIP_Label_10d9bad3-6dac-4e9a-89a3-89f3b8d247b2_SiteId">
    <vt:lpwstr>5d1a9f9d-201f-4a10-b983-451cf65cbc1e</vt:lpwstr>
  </property>
  <property fmtid="{D5CDD505-2E9C-101B-9397-08002B2CF9AE}" pid="8" name="MSIP_Label_10d9bad3-6dac-4e9a-89a3-89f3b8d247b2_ActionId">
    <vt:lpwstr>2fba404e-e24c-4b36-b9ba-2f8c3a00e7cd</vt:lpwstr>
  </property>
  <property fmtid="{D5CDD505-2E9C-101B-9397-08002B2CF9AE}" pid="9" name="MSIP_Label_10d9bad3-6dac-4e9a-89a3-89f3b8d247b2_ContentBits">
    <vt:lpwstr>0</vt:lpwstr>
  </property>
</Properties>
</file>